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390" windowWidth="11505" windowHeight="7815" activeTab="0"/>
  </bookViews>
  <sheets>
    <sheet name="Powerlifting Raw" sheetId="1" r:id="rId1"/>
    <sheet name="Reshel M" sheetId="2" r:id="rId2"/>
    <sheet name="Reshel H" sheetId="3" r:id="rId3"/>
    <sheet name="Informe de compatibilidad" sheetId="4" r:id="rId4"/>
    <sheet name="Informe de compatibilidad (1)" sheetId="5" r:id="rId5"/>
    <sheet name="Informe de compatibilidad (2)" sheetId="6" r:id="rId6"/>
  </sheets>
  <externalReferences>
    <externalReference r:id="rId9"/>
  </externalReferences>
  <definedNames>
    <definedName name="_xlnm.Print_Area" localSheetId="0">'Powerlifting Raw'!$A$1:$AM$188</definedName>
    <definedName name="Men">'[1]Formula'!$A$2:$B$566</definedName>
    <definedName name="Woman">'[1]Formula'!$D$2:$E$566</definedName>
  </definedNames>
  <calcPr fullCalcOnLoad="1"/>
</workbook>
</file>

<file path=xl/sharedStrings.xml><?xml version="1.0" encoding="utf-8"?>
<sst xmlns="http://schemas.openxmlformats.org/spreadsheetml/2006/main" count="1348" uniqueCount="330">
  <si>
    <t>SUB TOTAL</t>
  </si>
  <si>
    <t>TOTAL</t>
  </si>
  <si>
    <t>Best Squat</t>
  </si>
  <si>
    <t>Best Bench</t>
  </si>
  <si>
    <t>Best Lift</t>
  </si>
  <si>
    <t>SUP Total</t>
  </si>
  <si>
    <t>1.</t>
  </si>
  <si>
    <t>2.</t>
  </si>
  <si>
    <t>3.</t>
  </si>
  <si>
    <t>4.</t>
  </si>
  <si>
    <t>SVK</t>
  </si>
  <si>
    <t>T-16/17</t>
  </si>
  <si>
    <t>1</t>
  </si>
  <si>
    <t>♀</t>
  </si>
  <si>
    <t>FRA</t>
  </si>
  <si>
    <t>T-18/19</t>
  </si>
  <si>
    <t>OPEN</t>
  </si>
  <si>
    <t>RUS</t>
  </si>
  <si>
    <t>OPEN - 
Sub Mas</t>
  </si>
  <si>
    <t>M-40/44</t>
  </si>
  <si>
    <t>AUS</t>
  </si>
  <si>
    <t>90+</t>
  </si>
  <si>
    <t>M</t>
  </si>
  <si>
    <t>♂</t>
  </si>
  <si>
    <t>3</t>
  </si>
  <si>
    <t>M-50/54</t>
  </si>
  <si>
    <t>M-60/64</t>
  </si>
  <si>
    <t>2</t>
  </si>
  <si>
    <t>M-55/59</t>
  </si>
  <si>
    <t>M-45/49</t>
  </si>
  <si>
    <t>M-65/69</t>
  </si>
  <si>
    <t>M-70/74</t>
  </si>
  <si>
    <t>CAN</t>
  </si>
  <si>
    <t>4</t>
  </si>
  <si>
    <t>GER</t>
  </si>
  <si>
    <t>+140</t>
  </si>
  <si>
    <t>CZR</t>
  </si>
  <si>
    <t>Saksa JOSEF</t>
  </si>
  <si>
    <t>T-13/15</t>
  </si>
  <si>
    <t>Nombre  APELLIDO</t>
  </si>
  <si>
    <t>Nº</t>
  </si>
  <si>
    <t>Gimnasio</t>
  </si>
  <si>
    <t>Cat. x
Edad</t>
  </si>
  <si>
    <t>Peso
Corporal</t>
  </si>
  <si>
    <t>Cat. de
Peso</t>
  </si>
  <si>
    <t>Fuerza en Banco</t>
  </si>
  <si>
    <t>Puesto</t>
  </si>
  <si>
    <t>Fórmula Reshel para Hombres</t>
  </si>
  <si>
    <t>Parte decimal del peso (no borrar)</t>
  </si>
  <si>
    <t>Peso:</t>
  </si>
  <si>
    <t>Edad:</t>
  </si>
  <si>
    <t>Total levantado:</t>
  </si>
  <si>
    <t>Coeficiente Reshel :</t>
  </si>
  <si>
    <t>Coeficiente McCulloch :</t>
  </si>
  <si>
    <t>Coeficiente producto :</t>
  </si>
  <si>
    <t>McCulloch</t>
  </si>
  <si>
    <t>Peso</t>
  </si>
  <si>
    <t>Edad</t>
  </si>
  <si>
    <t>Coef.</t>
  </si>
  <si>
    <t>H-M</t>
  </si>
  <si>
    <t>H</t>
  </si>
  <si>
    <t>Coef. Reshel</t>
  </si>
  <si>
    <t xml:space="preserve">Coef. McCulloch </t>
  </si>
  <si>
    <t>Coef. Producto</t>
  </si>
  <si>
    <t>EDAD</t>
  </si>
  <si>
    <t>Fórmula Reshel para Mujeres</t>
  </si>
  <si>
    <t>Fecha
Nacimiento</t>
  </si>
  <si>
    <t>No borrar</t>
  </si>
  <si>
    <t>Sentadilla</t>
  </si>
  <si>
    <t>Despegue</t>
  </si>
  <si>
    <t>Altura Sentadilla</t>
  </si>
  <si>
    <t>Altura Banco</t>
  </si>
  <si>
    <t>Cat. de
Peso
Inscripto</t>
  </si>
  <si>
    <t>BRA</t>
  </si>
  <si>
    <t>T/13-15</t>
  </si>
  <si>
    <t>48</t>
  </si>
  <si>
    <t>90</t>
  </si>
  <si>
    <t>T 16-17</t>
  </si>
  <si>
    <t>75</t>
  </si>
  <si>
    <t>5</t>
  </si>
  <si>
    <t>6</t>
  </si>
  <si>
    <t>60</t>
  </si>
  <si>
    <t>Caitlin ROSS</t>
  </si>
  <si>
    <t>Victoria JEWSON</t>
  </si>
  <si>
    <t>JUNIOR</t>
  </si>
  <si>
    <t>M - 40/44</t>
  </si>
  <si>
    <t>52</t>
  </si>
  <si>
    <t>Belinda RYDER</t>
  </si>
  <si>
    <t>Danyelle de Jesus MOTA FRANCO</t>
  </si>
  <si>
    <t>Carla Padua GARCIA</t>
  </si>
  <si>
    <t>Emily NORCE</t>
  </si>
  <si>
    <t>Denner Seabra MARTINS</t>
  </si>
  <si>
    <t>Débora ESTER</t>
  </si>
  <si>
    <t>67,5</t>
  </si>
  <si>
    <t>Tierney MOLENAAR</t>
  </si>
  <si>
    <t>Jason GILLESPIE</t>
  </si>
  <si>
    <t>Ricky GOODYEAR</t>
  </si>
  <si>
    <t>110</t>
  </si>
  <si>
    <t>POL</t>
  </si>
  <si>
    <t>M - 45/49</t>
  </si>
  <si>
    <t>Franciszek SZABLUK</t>
  </si>
  <si>
    <t>Slávka RATVAJSKÁ</t>
  </si>
  <si>
    <t>56</t>
  </si>
  <si>
    <t>Pavel BÁLAŽIK</t>
  </si>
  <si>
    <r>
      <t>Ivan GI</t>
    </r>
    <r>
      <rPr>
        <b/>
        <sz val="12"/>
        <rFont val="Calibri"/>
        <family val="2"/>
      </rPr>
      <t>Ň</t>
    </r>
    <r>
      <rPr>
        <b/>
        <sz val="12"/>
        <rFont val="Arial"/>
        <family val="2"/>
      </rPr>
      <t>OVSKÝ</t>
    </r>
  </si>
  <si>
    <t>Marek PIVOVARNIK</t>
  </si>
  <si>
    <t>Vlastimil ŠAFAŘIK</t>
  </si>
  <si>
    <t>Michal ŠAFAŘIK</t>
  </si>
  <si>
    <t>Blanka HRONOVÁ</t>
  </si>
  <si>
    <r>
      <t>Lubo</t>
    </r>
    <r>
      <rPr>
        <b/>
        <sz val="12"/>
        <rFont val="Calibri"/>
        <family val="2"/>
      </rPr>
      <t>š</t>
    </r>
    <r>
      <rPr>
        <b/>
        <sz val="12"/>
        <rFont val="Arial"/>
        <family val="2"/>
      </rPr>
      <t xml:space="preserve"> HALENKOVSKÝ</t>
    </r>
  </si>
  <si>
    <t>Bachcevanidis PANAJOTIS</t>
  </si>
  <si>
    <t>Stanislav PRYAKHIN</t>
  </si>
  <si>
    <t>Sergei TRUKHNIN</t>
  </si>
  <si>
    <t>Adriano Oliveira TORRES</t>
  </si>
  <si>
    <t>Alberto Carlos SEABRA NORCE</t>
  </si>
  <si>
    <t>Antônio Marcos XAVIER JUNIOR</t>
  </si>
  <si>
    <t>82,5</t>
  </si>
  <si>
    <t>Davi Micael DE OLIVEIRA</t>
  </si>
  <si>
    <t>David Cleberson SEABRA PIVA</t>
  </si>
  <si>
    <t>Dione Cesar TEODORO</t>
  </si>
  <si>
    <t>Fabricio Ubirajara ASSIS</t>
  </si>
  <si>
    <t>Guido Bonanni NETO</t>
  </si>
  <si>
    <t>Henrique Seabra DA SILVA</t>
  </si>
  <si>
    <t>Jorge Abud NETO</t>
  </si>
  <si>
    <t>Jose Augusto LANZI</t>
  </si>
  <si>
    <t>Fabio Marqueti GOMES</t>
  </si>
  <si>
    <t>Júlio Cesar DA SILVA</t>
  </si>
  <si>
    <t>Júlio Cesar FERRAZ</t>
  </si>
  <si>
    <t>Kaio Vinicius BARBOSA PIVA</t>
  </si>
  <si>
    <t>Larissa OLIVEIRA</t>
  </si>
  <si>
    <r>
      <t>Marisa de PAIVA PEREIRA GON</t>
    </r>
    <r>
      <rPr>
        <b/>
        <sz val="12"/>
        <rFont val="Calibri"/>
        <family val="2"/>
      </rPr>
      <t>Ç</t>
    </r>
    <r>
      <rPr>
        <b/>
        <sz val="12"/>
        <rFont val="Arial"/>
        <family val="2"/>
      </rPr>
      <t>ALVES</t>
    </r>
  </si>
  <si>
    <t>Matheus SILVA QUEIROZ</t>
  </si>
  <si>
    <t>Michael Jordan SANTOS DA MATA</t>
  </si>
  <si>
    <t>Michaela SPADACINI</t>
  </si>
  <si>
    <t>7</t>
  </si>
  <si>
    <t>Michele Silva BATISTA</t>
  </si>
  <si>
    <t>Murilo Daniel DOS SANTOS</t>
  </si>
  <si>
    <t>Pablo Tafarel SANAIOTI SILVA</t>
  </si>
  <si>
    <r>
      <t>Presley Johnathas TAVARES MAGALH</t>
    </r>
    <r>
      <rPr>
        <b/>
        <sz val="12"/>
        <rFont val="Calibri"/>
        <family val="2"/>
      </rPr>
      <t>ÃES</t>
    </r>
  </si>
  <si>
    <t>Rosangela MENDES</t>
  </si>
  <si>
    <t>Rosenilda OLIVEIRA BONFIM</t>
  </si>
  <si>
    <t>Suzzanna Hellena PEIXOTO</t>
  </si>
  <si>
    <r>
      <t>Vicente PEREIRA MAGALH</t>
    </r>
    <r>
      <rPr>
        <b/>
        <sz val="12"/>
        <rFont val="Calibri"/>
        <family val="2"/>
      </rPr>
      <t>Ã</t>
    </r>
    <r>
      <rPr>
        <b/>
        <sz val="12"/>
        <rFont val="Arial"/>
        <family val="2"/>
      </rPr>
      <t>ES</t>
    </r>
  </si>
  <si>
    <r>
      <t>Maraisa PROEN</t>
    </r>
    <r>
      <rPr>
        <b/>
        <sz val="12"/>
        <rFont val="Calibri"/>
        <family val="2"/>
      </rPr>
      <t>Ç</t>
    </r>
    <r>
      <rPr>
        <b/>
        <sz val="12"/>
        <rFont val="Arial"/>
        <family val="2"/>
      </rPr>
      <t>A MORAL</t>
    </r>
  </si>
  <si>
    <t>Heidi DE MENDOCA</t>
  </si>
  <si>
    <t>RSA</t>
  </si>
  <si>
    <t>Sonja KRUGER</t>
  </si>
  <si>
    <t xml:space="preserve">Lil BIANCHI </t>
  </si>
  <si>
    <t>Vallerie SWEENEY</t>
  </si>
  <si>
    <t>Shahien ESSAKJEE</t>
  </si>
  <si>
    <t>Jaco DE WAAL</t>
  </si>
  <si>
    <t>Mohammed DANGOR</t>
  </si>
  <si>
    <t>Dan HURLIN</t>
  </si>
  <si>
    <t>Andre SWEENEY</t>
  </si>
  <si>
    <t>Jan KRUGER</t>
  </si>
  <si>
    <t xml:space="preserve">Zane ISON </t>
  </si>
  <si>
    <t>Steffen BURKHAR</t>
  </si>
  <si>
    <t>Timothy AGNEW</t>
  </si>
  <si>
    <t>Mariel BERTONA</t>
  </si>
  <si>
    <t>ARG</t>
  </si>
  <si>
    <t>Fiamma COSTA</t>
  </si>
  <si>
    <t>Natalia PEREZ</t>
  </si>
  <si>
    <t>Laura Aylen CASTRILLI</t>
  </si>
  <si>
    <t>31/04/1997</t>
  </si>
  <si>
    <t>Lucila RABASA</t>
  </si>
  <si>
    <t>María IZETTA</t>
  </si>
  <si>
    <t>Aida AGÜERO</t>
  </si>
  <si>
    <t>María De Las Nieves PUNALEF</t>
  </si>
  <si>
    <t>Estela PEÑA</t>
  </si>
  <si>
    <t>Melina Andrea SILVA</t>
  </si>
  <si>
    <t>Leticia BERTOTTO</t>
  </si>
  <si>
    <t>8</t>
  </si>
  <si>
    <t>Rosa FLORIANO</t>
  </si>
  <si>
    <t>Karyna CAROSINI</t>
  </si>
  <si>
    <t>9</t>
  </si>
  <si>
    <t>Stella PINTO</t>
  </si>
  <si>
    <t>Mariela ORTELLADO</t>
  </si>
  <si>
    <t>Matías BUFFARINI</t>
  </si>
  <si>
    <t>Guillermo RODRIGUEZ</t>
  </si>
  <si>
    <t>Pablo CORNEJO</t>
  </si>
  <si>
    <t>Kevin PENAILILLIO</t>
  </si>
  <si>
    <t>Enzo LECHMAN</t>
  </si>
  <si>
    <t>David ZERPA</t>
  </si>
  <si>
    <t>Ezequiel FERNANDEZ UGUET</t>
  </si>
  <si>
    <t>Juan SOSA</t>
  </si>
  <si>
    <t xml:space="preserve">Pablo ESQUIVEL </t>
  </si>
  <si>
    <t>Jose Luis FERRER</t>
  </si>
  <si>
    <t>Horacio ZOILO</t>
  </si>
  <si>
    <t>Facundo SYMOUANG</t>
  </si>
  <si>
    <t>Facundo PIERMATEI</t>
  </si>
  <si>
    <t>Jose TORINO</t>
  </si>
  <si>
    <t>Diego STAURO</t>
  </si>
  <si>
    <t>Marcos VELOZO</t>
  </si>
  <si>
    <t>Luis DIAZ</t>
  </si>
  <si>
    <t>Eduardo CESPEDES</t>
  </si>
  <si>
    <t>Emiliano ACOSTA</t>
  </si>
  <si>
    <t>Lucas LILJESTRHOM</t>
  </si>
  <si>
    <t>Marcos CABEZAS</t>
  </si>
  <si>
    <t>Sergio SALAS</t>
  </si>
  <si>
    <t>Daniel SANCHEZ</t>
  </si>
  <si>
    <t>Ismael LUNA</t>
  </si>
  <si>
    <t>Hernan BEDACARRATZ</t>
  </si>
  <si>
    <t>06/10/1654</t>
  </si>
  <si>
    <t>Lucas QUITANAS</t>
  </si>
  <si>
    <t>Martín MUÑOZ</t>
  </si>
  <si>
    <t>Jose ALBORNOZ</t>
  </si>
  <si>
    <t>Marcelo GATICA</t>
  </si>
  <si>
    <t>Gustavo MIÑO</t>
  </si>
  <si>
    <t>Walter DIAZ</t>
  </si>
  <si>
    <t>Fabio PARDO</t>
  </si>
  <si>
    <t>Sergio GAYOSO</t>
  </si>
  <si>
    <t>Victor QUISPE</t>
  </si>
  <si>
    <t>Gustavo CASTRO</t>
  </si>
  <si>
    <t>Alfredo Martín ROJAS</t>
  </si>
  <si>
    <t>Pablo LOPEZ</t>
  </si>
  <si>
    <t>Walter MORALES</t>
  </si>
  <si>
    <t>Walter BRITEZ</t>
  </si>
  <si>
    <t>Omar CORDOBA</t>
  </si>
  <si>
    <t>Juan Domingo PELOZO</t>
  </si>
  <si>
    <t>21/06/1654</t>
  </si>
  <si>
    <t>Luciano DELORENZI</t>
  </si>
  <si>
    <t>Pablo LUCERO</t>
  </si>
  <si>
    <t>Francisco MANSILLA</t>
  </si>
  <si>
    <t>100</t>
  </si>
  <si>
    <t>Martin SAN FELICE</t>
  </si>
  <si>
    <t>Jose Augusto DA SILVA</t>
  </si>
  <si>
    <t>82,6</t>
  </si>
  <si>
    <t>Micaela SYMOUANG</t>
  </si>
  <si>
    <t>Jan SUDA</t>
  </si>
  <si>
    <t>Frédéric PARMENTIER</t>
  </si>
  <si>
    <t>Gerard IVARS</t>
  </si>
  <si>
    <t>M - 65/69</t>
  </si>
  <si>
    <t>Guyhlem FERAUD</t>
  </si>
  <si>
    <t xml:space="preserve">Adriano DA COSTA </t>
  </si>
  <si>
    <t>Imad BAHRIA</t>
  </si>
  <si>
    <t>Adriana PLAZA</t>
  </si>
  <si>
    <t>Les GRILLS</t>
  </si>
  <si>
    <t>Birchmans PEREIRA</t>
  </si>
  <si>
    <t>Courtney JOHNSTON</t>
  </si>
  <si>
    <t>OPEN - Sub MAS</t>
  </si>
  <si>
    <t>Lee POWELL</t>
  </si>
  <si>
    <t>Colin MULLANEY</t>
  </si>
  <si>
    <t>Margaret ESTABROOKS</t>
  </si>
  <si>
    <t>Fernando Gonzaga LORENZO</t>
  </si>
  <si>
    <t>Debbie MCALPINE</t>
  </si>
  <si>
    <t>T - 18/19</t>
  </si>
  <si>
    <t>,</t>
  </si>
  <si>
    <t>Luis FONZALIDA</t>
  </si>
  <si>
    <t>Informe de compatibilidad para Mundial 2014 POWERLIFTING.xls</t>
  </si>
  <si>
    <t>Ejecutar el 29/09/2014 11:24</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</si>
  <si>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</si>
  <si>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</si>
  <si>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</si>
  <si>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</si>
  <si>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Algunas celdas tienen intervalos de formato condicional superpuestos. Las versiones anteriores de Excel no evaluarán todas las reglas de formato condicional en las celdas superpuestas. Las celdas superpuestas mostrarán un formato condicional diferente.</t>
  </si>
  <si>
    <t>Powerlifting Raw'!AJ118:AJ150</t>
  </si>
  <si>
    <t>Powerlifting Raw'!AJ107:AJ117</t>
  </si>
  <si>
    <t>Powerlifting Raw'!AJ95:AJ106</t>
  </si>
  <si>
    <t>Powerlifting Raw'!AJ151:AJ153</t>
  </si>
  <si>
    <t>Powerlifting Raw'!F119:G150</t>
  </si>
  <si>
    <t>Powerlifting Raw'!F151:G153</t>
  </si>
  <si>
    <t>Powerlifting Raw'!I119:J150</t>
  </si>
  <si>
    <t>Powerlifting Raw'!I151:J153</t>
  </si>
  <si>
    <t>Powerlifting Raw'!F160:J160</t>
  </si>
  <si>
    <t>Powerlifting Raw'!I107:J117</t>
  </si>
  <si>
    <t>Powerlifting Raw'!I95:J106</t>
  </si>
  <si>
    <t>Powerlifting Raw'!F107:G117</t>
  </si>
  <si>
    <t>Powerlifting Raw'!F95:G106</t>
  </si>
  <si>
    <t>Powerlifting Raw'!I92:J93</t>
  </si>
  <si>
    <t>Powerlifting Raw'!F92:G93</t>
  </si>
  <si>
    <t>Powerlifting Raw'!I88:J89</t>
  </si>
  <si>
    <t>Powerlifting Raw'!F88:G89</t>
  </si>
  <si>
    <t>Powerlifting Raw'!AJ92:AJ93</t>
  </si>
  <si>
    <t>Powerlifting Raw'!AJ88:AJ89</t>
  </si>
  <si>
    <t>Powerlifting Raw'!F118:J118</t>
  </si>
  <si>
    <t>Excel 97-2003</t>
  </si>
  <si>
    <t>Powerlifting Equiped'!F19:G35</t>
  </si>
  <si>
    <t>Powerlifting Equiped'!I19:J31</t>
  </si>
  <si>
    <t>Powerlifting Equiped'!I33:J34</t>
  </si>
  <si>
    <t>Powerlifting Equiped'!AJ19:AJ35</t>
  </si>
  <si>
    <t>Algunas celdas contienen formato condicional con la opción 'Detener si es verdad' desactivada. Las versiones anteriores de Excel no reconocen esta opción y se detendrán después de la primera condición verdadera.</t>
  </si>
  <si>
    <t>Powerlifting Raw'!B49</t>
  </si>
  <si>
    <t>Pérdida menor de fidelidad</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</si>
  <si>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</si>
  <si>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2
Nombres definidos</t>
  </si>
  <si>
    <t>Algunas celdas o estilos de este libro contienen un formato no admitido en el formato de archivo seleccionado. Estos formatos se convertirán al formato más cercano disponible.</t>
  </si>
  <si>
    <t>Ejecutar el 29/09/2014 11:31</t>
  </si>
  <si>
    <t>Una o más celdas de este libro contienen reglas de validación de datos que hacen referencia a valores en otras hojas de cálculo. Estas reglas de validación de datos no se guardarán.</t>
  </si>
  <si>
    <t>Powerlifting Raw'!J160</t>
  </si>
  <si>
    <t>Powerlifting Raw'!J143:J146</t>
  </si>
  <si>
    <t>Powerlifting Raw'!J149</t>
  </si>
  <si>
    <t>Bettina Razzouki-KORKIS</t>
  </si>
  <si>
    <t>09:00 hs</t>
  </si>
  <si>
    <t>18:00 hs</t>
  </si>
  <si>
    <t>20:30 hs</t>
  </si>
  <si>
    <t>Zoe BIBBINGS</t>
  </si>
  <si>
    <t>12</t>
  </si>
  <si>
    <t>Open</t>
  </si>
  <si>
    <t>open</t>
  </si>
  <si>
    <t>10</t>
  </si>
  <si>
    <t>09:40 hs</t>
  </si>
  <si>
    <t>10:10hs</t>
  </si>
  <si>
    <t>Artemira SOBRINHO</t>
  </si>
  <si>
    <t>11</t>
  </si>
  <si>
    <t>13</t>
  </si>
  <si>
    <t>160.5</t>
  </si>
  <si>
    <t>82.5</t>
  </si>
  <si>
    <t>185.5</t>
  </si>
  <si>
    <t>162.5</t>
  </si>
  <si>
    <t>187.5</t>
  </si>
  <si>
    <t>16</t>
  </si>
  <si>
    <t>14</t>
  </si>
  <si>
    <t>10in</t>
  </si>
  <si>
    <t>Curtis MC DONALD</t>
  </si>
  <si>
    <t>USA</t>
  </si>
  <si>
    <t>Adriano LEAL FARIAS</t>
  </si>
  <si>
    <t>M 40/44</t>
  </si>
  <si>
    <t>18</t>
  </si>
  <si>
    <t>12c</t>
  </si>
  <si>
    <t>15</t>
  </si>
  <si>
    <t>14c</t>
  </si>
  <si>
    <t>19</t>
  </si>
  <si>
    <t>19c</t>
  </si>
  <si>
    <t>13C</t>
  </si>
  <si>
    <t>2MCM</t>
  </si>
  <si>
    <t>1MCM</t>
  </si>
  <si>
    <t>3MCM</t>
  </si>
  <si>
    <t xml:space="preserve">GPC Powerlifting World Championship 2014 - Puerto Iguazu Argentina - Powerlifting Raw </t>
  </si>
  <si>
    <t>Elcio Correa LEITE</t>
  </si>
  <si>
    <t>Valdemir AFFINI DA SILVA</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</si>
</sst>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quot;R&quot;\ * #,##0.00_ ;_ &quot;R&quot;\ * \-#,##0.00_ ;_ &quot;R&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dd\.mm\.yy;@"/>
    <numFmt numFmtId="188" formatCode="0.0_ ;[Red]\-0.0\ "/>
    <numFmt numFmtId="189" formatCode="0.00_ ;[Red]\-0.00\ "/>
    <numFmt numFmtId="190" formatCode="0.0000"/>
    <numFmt numFmtId="191" formatCode="#,##0.0"/>
    <numFmt numFmtId="192" formatCode="0.00\ &quot;Kg&quot;"/>
    <numFmt numFmtId="193" formatCode="0\ &quot;Años&quot;"/>
    <numFmt numFmtId="194" formatCode="0.000"/>
    <numFmt numFmtId="195" formatCode="0\ &quot;a 50&quot;"/>
    <numFmt numFmtId="196" formatCode="0\ &quot; a 40&quot;"/>
    <numFmt numFmtId="197" formatCode="m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C0A]dddd\,\ dd&quot; de &quot;mmmm&quot; de &quot;yyyy"/>
    <numFmt numFmtId="203" formatCode="_-* #,##0\ &quot;Kč&quot;_-;\-* #,##0\ &quot;Kč&quot;_-;_-* &quot;-&quot;\ &quot;Kč&quot;_-;_-@_-"/>
    <numFmt numFmtId="204" formatCode="_-* #,##0\ _K_č_-;\-* #,##0\ _K_č_-;_-* &quot;-&quot;\ _K_č_-;_-@_-"/>
    <numFmt numFmtId="205" formatCode="_-* #,##0.00\ &quot;Kč&quot;_-;\-* #,##0.00\ &quot;Kč&quot;_-;_-* &quot;-&quot;??\ &quot;Kč&quot;_-;_-@_-"/>
    <numFmt numFmtId="206" formatCode="_-* #,##0.00\ _K_č_-;\-* #,##0.00\ _K_č_-;_-* &quot;-&quot;??\ _K_č_-;_-@_-"/>
    <numFmt numFmtId="207" formatCode="[$€-2]\ #,##0.00;[Red]\-[$€-2]\ #,##0.00"/>
  </numFmts>
  <fonts count="85">
    <font>
      <sz val="11"/>
      <color theme="1"/>
      <name val="Calibri"/>
      <family val="2"/>
    </font>
    <font>
      <sz val="11"/>
      <color indexed="8"/>
      <name val="Calibri"/>
      <family val="2"/>
    </font>
    <font>
      <sz val="10"/>
      <name val="Arial"/>
      <family val="2"/>
    </font>
    <font>
      <b/>
      <sz val="10"/>
      <name val="Arial"/>
      <family val="2"/>
    </font>
    <font>
      <b/>
      <sz val="10"/>
      <color indexed="16"/>
      <name val="Arial"/>
      <family val="2"/>
    </font>
    <font>
      <b/>
      <sz val="16"/>
      <color indexed="16"/>
      <name val="Arial"/>
      <family val="2"/>
    </font>
    <font>
      <b/>
      <sz val="18"/>
      <color indexed="18"/>
      <name val="Arial"/>
      <family val="2"/>
    </font>
    <font>
      <sz val="18"/>
      <name val="Arial"/>
      <family val="2"/>
    </font>
    <font>
      <b/>
      <sz val="11"/>
      <color indexed="16"/>
      <name val="Arial"/>
      <family val="2"/>
    </font>
    <font>
      <sz val="10"/>
      <color indexed="16"/>
      <name val="Arial"/>
      <family val="2"/>
    </font>
    <font>
      <sz val="10"/>
      <color indexed="23"/>
      <name val="Arial"/>
      <family val="2"/>
    </font>
    <font>
      <sz val="10"/>
      <color indexed="12"/>
      <name val="Arial"/>
      <family val="2"/>
    </font>
    <font>
      <i/>
      <sz val="10"/>
      <color indexed="23"/>
      <name val="Arial"/>
      <family val="2"/>
    </font>
    <font>
      <b/>
      <sz val="20"/>
      <color indexed="13"/>
      <name val="Arial"/>
      <family val="2"/>
    </font>
    <font>
      <sz val="8"/>
      <name val="Arial"/>
      <family val="2"/>
    </font>
    <font>
      <sz val="12"/>
      <name val="Arial"/>
      <family val="2"/>
    </font>
    <font>
      <b/>
      <sz val="12"/>
      <name val="Arial"/>
      <family val="2"/>
    </font>
    <font>
      <i/>
      <sz val="14"/>
      <name val="Arial"/>
      <family val="2"/>
    </font>
    <font>
      <b/>
      <sz val="14"/>
      <color indexed="16"/>
      <name val="Arial"/>
      <family val="2"/>
    </font>
    <font>
      <b/>
      <sz val="12"/>
      <color indexed="12"/>
      <name val="Arial"/>
      <family val="2"/>
    </font>
    <font>
      <i/>
      <sz val="10"/>
      <name val="Arial"/>
      <family val="2"/>
    </font>
    <font>
      <sz val="12"/>
      <color indexed="12"/>
      <name val="Arial"/>
      <family val="2"/>
    </font>
    <font>
      <b/>
      <sz val="12"/>
      <color indexed="10"/>
      <name val="Arial"/>
      <family val="2"/>
    </font>
    <font>
      <sz val="12"/>
      <color indexed="10"/>
      <name val="Arial"/>
      <family val="2"/>
    </font>
    <font>
      <b/>
      <sz val="12"/>
      <color indexed="30"/>
      <name val="Arial"/>
      <family val="2"/>
    </font>
    <font>
      <b/>
      <sz val="9"/>
      <color indexed="16"/>
      <name val="Arial"/>
      <family val="2"/>
    </font>
    <font>
      <sz val="9"/>
      <color indexed="16"/>
      <name val="Arial"/>
      <family val="2"/>
    </font>
    <font>
      <b/>
      <sz val="14"/>
      <name val="Arial Narrow"/>
      <family val="2"/>
    </font>
    <font>
      <sz val="11"/>
      <name val="Arial Narrow"/>
      <family val="2"/>
    </font>
    <font>
      <b/>
      <sz val="11"/>
      <color indexed="9"/>
      <name val="Arial Narrow"/>
      <family val="2"/>
    </font>
    <font>
      <sz val="11"/>
      <color indexed="40"/>
      <name val="Arial Narrow"/>
      <family val="2"/>
    </font>
    <font>
      <b/>
      <i/>
      <sz val="11"/>
      <name val="Arial Narrow"/>
      <family val="2"/>
    </font>
    <font>
      <sz val="8"/>
      <name val="Calibri"/>
      <family val="2"/>
    </font>
    <font>
      <sz val="20"/>
      <color indexed="17"/>
      <name val="Arial"/>
      <family val="2"/>
    </font>
    <font>
      <sz val="12"/>
      <color indexed="8"/>
      <name val="Arial"/>
      <family val="2"/>
    </font>
    <font>
      <b/>
      <sz val="12"/>
      <name val="Calibri"/>
      <family val="2"/>
    </font>
    <font>
      <sz val="10"/>
      <color indexed="8"/>
      <name val="Arial"/>
      <family val="2"/>
    </font>
    <font>
      <sz val="10"/>
      <name val="Arial Cyr"/>
      <family val="0"/>
    </font>
    <font>
      <sz val="24"/>
      <color indexed="16"/>
      <name val="Arial"/>
      <family val="2"/>
    </font>
    <font>
      <sz val="24"/>
      <name val="Arial"/>
      <family val="2"/>
    </font>
    <font>
      <b/>
      <sz val="22"/>
      <color indexed="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sz val="8"/>
      <color indexed="8"/>
      <name val="Arial"/>
      <family val="2"/>
    </font>
    <font>
      <b/>
      <sz val="12"/>
      <color indexed="8"/>
      <name val="Arial"/>
      <family val="2"/>
    </font>
    <font>
      <b/>
      <sz val="12"/>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sz val="8"/>
      <color theme="1"/>
      <name val="Arial"/>
      <family val="2"/>
    </font>
    <font>
      <sz val="10"/>
      <color theme="1"/>
      <name val="Arial"/>
      <family val="2"/>
    </font>
    <font>
      <b/>
      <sz val="12"/>
      <color theme="1"/>
      <name val="Arial"/>
      <family val="2"/>
    </font>
    <font>
      <sz val="12"/>
      <color theme="1"/>
      <name val="Arial"/>
      <family val="2"/>
    </font>
    <font>
      <b/>
      <sz val="12"/>
      <color rgb="FF00206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40"/>
        <bgColor indexed="64"/>
      </patternFill>
    </fill>
    <fill>
      <patternFill patternType="solid">
        <fgColor indexed="27"/>
        <bgColor indexed="64"/>
      </patternFill>
    </fill>
    <fill>
      <patternFill patternType="solid">
        <fgColor indexed="4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53"/>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hair"/>
      <right style="hair"/>
      <top style="hair"/>
      <bottom style="hair"/>
    </border>
    <border>
      <left style="dotted"/>
      <right style="dotted"/>
      <top style="hair"/>
      <bottom style="hair"/>
    </border>
    <border>
      <left style="thin"/>
      <right style="thin"/>
      <top style="thin"/>
      <bottom style="thin"/>
    </border>
    <border>
      <left style="hair"/>
      <right style="hair"/>
      <top/>
      <bottom style="hair"/>
    </border>
    <border>
      <left style="thin"/>
      <right/>
      <top style="hair"/>
      <bottom style="hair"/>
    </border>
    <border>
      <left>
        <color indexed="63"/>
      </left>
      <right style="thin"/>
      <top style="thin"/>
      <bottom>
        <color indexed="63"/>
      </bottom>
    </border>
    <border>
      <left style="thin"/>
      <right style="thin"/>
      <top/>
      <bottom style="thin"/>
    </border>
    <border>
      <left>
        <color indexed="63"/>
      </left>
      <right style="dotted"/>
      <top style="hair"/>
      <bottom style="hair"/>
    </border>
    <border>
      <left>
        <color indexed="63"/>
      </left>
      <right style="thin"/>
      <top style="thin"/>
      <bottom style="thin"/>
    </border>
    <border>
      <left style="thin"/>
      <right style="thin"/>
      <top/>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43" fontId="2" fillId="0" borderId="0" applyFont="0" applyFill="0" applyBorder="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71" fillId="30" borderId="0" applyNumberFormat="0" applyBorder="0" applyAlignment="0" applyProtection="0"/>
    <xf numFmtId="0" fontId="1" fillId="0" borderId="0">
      <alignment/>
      <protection/>
    </xf>
    <xf numFmtId="0" fontId="2" fillId="0" borderId="0">
      <alignment/>
      <protection/>
    </xf>
    <xf numFmtId="0" fontId="37" fillId="0" borderId="0">
      <alignment/>
      <protection/>
    </xf>
    <xf numFmtId="0" fontId="0" fillId="0" borderId="0">
      <alignment/>
      <protection/>
    </xf>
    <xf numFmtId="0" fontId="1" fillId="31" borderId="4" applyNumberFormat="0" applyFont="0" applyAlignment="0" applyProtection="0"/>
    <xf numFmtId="9" fontId="1" fillId="0" borderId="0" applyFont="0" applyFill="0" applyBorder="0" applyAlignment="0" applyProtection="0"/>
    <xf numFmtId="0" fontId="72" fillId="20"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164">
    <xf numFmtId="0" fontId="0" fillId="0" borderId="0" xfId="0" applyFont="1" applyAlignment="1">
      <alignment/>
    </xf>
    <xf numFmtId="0" fontId="3" fillId="0" borderId="0" xfId="0" applyFont="1" applyAlignment="1">
      <alignment/>
    </xf>
    <xf numFmtId="0" fontId="0" fillId="0" borderId="0" xfId="0" applyAlignment="1">
      <alignment vertical="center"/>
    </xf>
    <xf numFmtId="0" fontId="3"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4" fontId="4" fillId="0" borderId="0" xfId="0" applyNumberFormat="1" applyFont="1" applyAlignment="1">
      <alignment/>
    </xf>
    <xf numFmtId="0" fontId="11" fillId="0" borderId="0" xfId="0" applyFont="1" applyAlignment="1">
      <alignment/>
    </xf>
    <xf numFmtId="0" fontId="12" fillId="0" borderId="0" xfId="0" applyFont="1" applyAlignment="1">
      <alignment/>
    </xf>
    <xf numFmtId="1" fontId="2" fillId="0" borderId="10" xfId="0" applyNumberFormat="1" applyFont="1" applyBorder="1" applyAlignment="1" applyProtection="1">
      <alignment horizontal="left" vertical="center"/>
      <protection locked="0"/>
    </xf>
    <xf numFmtId="0" fontId="15" fillId="0" borderId="11" xfId="0" applyNumberFormat="1" applyFont="1" applyFill="1" applyBorder="1" applyAlignment="1" applyProtection="1">
      <alignment vertical="center"/>
      <protection locked="0"/>
    </xf>
    <xf numFmtId="0" fontId="16" fillId="0" borderId="11" xfId="0" applyNumberFormat="1" applyFont="1" applyFill="1" applyBorder="1" applyAlignment="1" applyProtection="1">
      <alignment horizontal="center" vertical="center"/>
      <protection locked="0"/>
    </xf>
    <xf numFmtId="0" fontId="14" fillId="0" borderId="11" xfId="0" applyNumberFormat="1" applyFont="1" applyFill="1" applyBorder="1" applyAlignment="1" applyProtection="1">
      <alignment horizontal="left" vertical="center" wrapText="1"/>
      <protection hidden="1"/>
    </xf>
    <xf numFmtId="1" fontId="19" fillId="0" borderId="10" xfId="0" applyNumberFormat="1" applyFont="1" applyFill="1" applyBorder="1" applyAlignment="1" applyProtection="1">
      <alignment horizontal="center" vertical="center"/>
      <protection locked="0"/>
    </xf>
    <xf numFmtId="186" fontId="19" fillId="0" borderId="12" xfId="0" applyNumberFormat="1" applyFont="1" applyBorder="1" applyAlignment="1" applyProtection="1">
      <alignment horizontal="center" vertical="center"/>
      <protection/>
    </xf>
    <xf numFmtId="186" fontId="21" fillId="0" borderId="12" xfId="0" applyNumberFormat="1" applyFont="1" applyBorder="1" applyAlignment="1" applyProtection="1">
      <alignment horizontal="center" vertical="center"/>
      <protection/>
    </xf>
    <xf numFmtId="1" fontId="15" fillId="0" borderId="10" xfId="0" applyNumberFormat="1" applyFont="1" applyBorder="1" applyAlignment="1" applyProtection="1">
      <alignment horizontal="center" vertical="center"/>
      <protection locked="0"/>
    </xf>
    <xf numFmtId="0" fontId="0" fillId="0" borderId="0" xfId="0" applyAlignment="1" applyProtection="1">
      <alignment/>
      <protection/>
    </xf>
    <xf numFmtId="186" fontId="23" fillId="0" borderId="11" xfId="0" applyNumberFormat="1" applyFont="1" applyFill="1" applyBorder="1" applyAlignment="1" applyProtection="1">
      <alignment horizontal="center" vertical="center" wrapText="1"/>
      <protection hidden="1"/>
    </xf>
    <xf numFmtId="186" fontId="23" fillId="0" borderId="11" xfId="0" applyNumberFormat="1" applyFont="1" applyFill="1" applyBorder="1" applyAlignment="1" applyProtection="1">
      <alignment horizontal="center" vertical="center" wrapText="1"/>
      <protection locked="0"/>
    </xf>
    <xf numFmtId="0" fontId="27" fillId="0" borderId="0" xfId="0" applyFont="1" applyAlignment="1">
      <alignment/>
    </xf>
    <xf numFmtId="0" fontId="28" fillId="0" borderId="0" xfId="0" applyFont="1" applyAlignment="1">
      <alignment/>
    </xf>
    <xf numFmtId="0" fontId="29" fillId="32" borderId="0" xfId="0" applyFont="1" applyFill="1" applyAlignment="1">
      <alignment horizontal="left"/>
    </xf>
    <xf numFmtId="0" fontId="30" fillId="32" borderId="0" xfId="0" applyFont="1" applyFill="1" applyAlignment="1">
      <alignment/>
    </xf>
    <xf numFmtId="0" fontId="28" fillId="32" borderId="0" xfId="0" applyFont="1" applyFill="1" applyAlignment="1">
      <alignment/>
    </xf>
    <xf numFmtId="0" fontId="31" fillId="0" borderId="0" xfId="0" applyFont="1" applyAlignment="1">
      <alignment horizontal="right"/>
    </xf>
    <xf numFmtId="192" fontId="31" fillId="33" borderId="0" xfId="0" applyNumberFormat="1" applyFont="1" applyFill="1" applyAlignment="1">
      <alignment horizontal="left"/>
    </xf>
    <xf numFmtId="193" fontId="31" fillId="33" borderId="0" xfId="0" applyNumberFormat="1" applyFont="1" applyFill="1" applyAlignment="1">
      <alignment horizontal="left"/>
    </xf>
    <xf numFmtId="192" fontId="29" fillId="32" borderId="0" xfId="0" applyNumberFormat="1" applyFont="1" applyFill="1" applyAlignment="1">
      <alignment horizontal="left"/>
    </xf>
    <xf numFmtId="2" fontId="31" fillId="34" borderId="0" xfId="0" applyNumberFormat="1" applyFont="1" applyFill="1" applyAlignment="1">
      <alignment horizontal="left"/>
    </xf>
    <xf numFmtId="0" fontId="28" fillId="0" borderId="13" xfId="0" applyFont="1" applyBorder="1" applyAlignment="1">
      <alignment horizontal="center" vertical="top" wrapText="1"/>
    </xf>
    <xf numFmtId="2" fontId="28" fillId="0" borderId="13" xfId="0" applyNumberFormat="1" applyFont="1" applyBorder="1" applyAlignment="1">
      <alignment horizontal="center" vertical="top" wrapText="1"/>
    </xf>
    <xf numFmtId="1" fontId="28" fillId="0" borderId="13" xfId="0" applyNumberFormat="1" applyFont="1" applyBorder="1" applyAlignment="1">
      <alignment horizontal="center" vertical="top" wrapText="1"/>
    </xf>
    <xf numFmtId="194" fontId="28" fillId="0" borderId="13" xfId="0" applyNumberFormat="1" applyFont="1" applyBorder="1" applyAlignment="1">
      <alignment horizontal="center" vertical="top" wrapText="1"/>
    </xf>
    <xf numFmtId="14" fontId="2" fillId="0" borderId="14" xfId="0" applyNumberFormat="1" applyFont="1" applyFill="1" applyBorder="1" applyAlignment="1" applyProtection="1">
      <alignment horizontal="center" vertical="center"/>
      <protection locked="0"/>
    </xf>
    <xf numFmtId="0" fontId="10" fillId="0" borderId="0" xfId="0" applyFont="1" applyAlignment="1">
      <alignment horizontal="center"/>
    </xf>
    <xf numFmtId="1" fontId="15" fillId="0" borderId="11" xfId="0" applyNumberFormat="1" applyFont="1" applyFill="1" applyBorder="1" applyAlignment="1" applyProtection="1">
      <alignment vertical="center"/>
      <protection locked="0"/>
    </xf>
    <xf numFmtId="0" fontId="0" fillId="0" borderId="0" xfId="0" applyAlignment="1">
      <alignment horizontal="center" vertical="center"/>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192" fontId="29" fillId="32" borderId="0" xfId="0" applyNumberFormat="1" applyFont="1" applyFill="1" applyAlignment="1">
      <alignment horizontal="center"/>
    </xf>
    <xf numFmtId="0" fontId="0" fillId="0" borderId="0" xfId="0" applyAlignment="1">
      <alignment horizontal="center"/>
    </xf>
    <xf numFmtId="194" fontId="10" fillId="0" borderId="15" xfId="0" applyNumberFormat="1" applyFont="1" applyBorder="1" applyAlignment="1" applyProtection="1">
      <alignment horizontal="center" vertical="center"/>
      <protection/>
    </xf>
    <xf numFmtId="194" fontId="2" fillId="0" borderId="10" xfId="0" applyNumberFormat="1" applyFont="1" applyBorder="1" applyAlignment="1" applyProtection="1">
      <alignment horizontal="center" vertical="center"/>
      <protection hidden="1"/>
    </xf>
    <xf numFmtId="194" fontId="31" fillId="0" borderId="0" xfId="0" applyNumberFormat="1" applyFont="1" applyFill="1" applyAlignment="1">
      <alignment horizontal="left"/>
    </xf>
    <xf numFmtId="2" fontId="20" fillId="0" borderId="10" xfId="0" applyNumberFormat="1" applyFont="1" applyBorder="1" applyAlignment="1" applyProtection="1">
      <alignment horizontal="center" vertical="center"/>
      <protection hidden="1"/>
    </xf>
    <xf numFmtId="186" fontId="18" fillId="35" borderId="10" xfId="0" applyNumberFormat="1" applyFont="1" applyFill="1" applyBorder="1" applyAlignment="1" applyProtection="1">
      <alignment horizontal="center" vertical="center"/>
      <protection/>
    </xf>
    <xf numFmtId="49" fontId="33" fillId="0" borderId="10" xfId="0" applyNumberFormat="1" applyFont="1" applyFill="1" applyBorder="1" applyAlignment="1" applyProtection="1">
      <alignment horizontal="center" vertical="center"/>
      <protection locked="0"/>
    </xf>
    <xf numFmtId="186" fontId="34" fillId="0" borderId="16" xfId="0" applyNumberFormat="1" applyFont="1" applyFill="1" applyBorder="1" applyAlignment="1" applyProtection="1">
      <alignment horizontal="center"/>
      <protection/>
    </xf>
    <xf numFmtId="186" fontId="15" fillId="10" borderId="17" xfId="0" applyNumberFormat="1" applyFont="1" applyFill="1" applyBorder="1" applyAlignment="1" applyProtection="1">
      <alignment horizontal="center" shrinkToFit="1"/>
      <protection locked="0"/>
    </xf>
    <xf numFmtId="186" fontId="15" fillId="36" borderId="17" xfId="0" applyNumberFormat="1" applyFont="1" applyFill="1" applyBorder="1" applyAlignment="1" applyProtection="1">
      <alignment horizontal="center" shrinkToFit="1"/>
      <protection locked="0"/>
    </xf>
    <xf numFmtId="186" fontId="18" fillId="37" borderId="10"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wrapText="1"/>
      <protection locked="0"/>
    </xf>
    <xf numFmtId="14" fontId="79" fillId="0" borderId="13" xfId="0" applyNumberFormat="1" applyFont="1" applyBorder="1" applyAlignment="1">
      <alignment/>
    </xf>
    <xf numFmtId="0" fontId="80" fillId="0" borderId="13" xfId="0" applyNumberFormat="1" applyFont="1" applyBorder="1" applyAlignment="1">
      <alignment horizontal="left"/>
    </xf>
    <xf numFmtId="14" fontId="81" fillId="0" borderId="13" xfId="0" applyNumberFormat="1" applyFont="1" applyBorder="1" applyAlignment="1">
      <alignment horizontal="center"/>
    </xf>
    <xf numFmtId="0" fontId="80" fillId="0" borderId="13" xfId="0" applyNumberFormat="1" applyFont="1" applyBorder="1" applyAlignment="1">
      <alignment horizontal="left" wrapText="1"/>
    </xf>
    <xf numFmtId="49" fontId="17" fillId="0" borderId="13" xfId="0" applyNumberFormat="1" applyFont="1" applyFill="1" applyBorder="1" applyAlignment="1" applyProtection="1">
      <alignment horizontal="center" vertical="center" wrapText="1"/>
      <protection locked="0"/>
    </xf>
    <xf numFmtId="49" fontId="15" fillId="0" borderId="13" xfId="0" applyNumberFormat="1" applyFont="1" applyFill="1" applyBorder="1" applyAlignment="1" applyProtection="1">
      <alignment horizontal="center" vertical="center" wrapText="1"/>
      <protection locked="0"/>
    </xf>
    <xf numFmtId="1" fontId="2" fillId="0" borderId="13" xfId="0" applyNumberFormat="1" applyFont="1" applyBorder="1" applyAlignment="1" applyProtection="1">
      <alignment horizontal="left" vertical="center"/>
      <protection locked="0"/>
    </xf>
    <xf numFmtId="0" fontId="82" fillId="0" borderId="13" xfId="0" applyFont="1" applyBorder="1" applyAlignment="1">
      <alignment/>
    </xf>
    <xf numFmtId="0" fontId="22" fillId="0" borderId="13" xfId="0" applyNumberFormat="1" applyFont="1" applyFill="1" applyBorder="1" applyAlignment="1" applyProtection="1">
      <alignment horizontal="center" vertical="center"/>
      <protection locked="0"/>
    </xf>
    <xf numFmtId="186" fontId="15" fillId="0" borderId="13" xfId="0" applyNumberFormat="1" applyFont="1" applyFill="1" applyBorder="1" applyAlignment="1" applyProtection="1">
      <alignment horizontal="center" vertical="center" wrapText="1"/>
      <protection locked="0"/>
    </xf>
    <xf numFmtId="186" fontId="15" fillId="0" borderId="13" xfId="0" applyNumberFormat="1" applyFont="1" applyFill="1" applyBorder="1" applyAlignment="1" applyProtection="1">
      <alignment horizontal="center" vertical="center" wrapText="1"/>
      <protection hidden="1"/>
    </xf>
    <xf numFmtId="49" fontId="33" fillId="0" borderId="13" xfId="0" applyNumberFormat="1" applyFont="1" applyFill="1" applyBorder="1" applyAlignment="1" applyProtection="1">
      <alignment horizontal="center" vertical="center"/>
      <protection locked="0"/>
    </xf>
    <xf numFmtId="186" fontId="15" fillId="10" borderId="13" xfId="0" applyNumberFormat="1" applyFont="1" applyFill="1" applyBorder="1" applyAlignment="1" applyProtection="1">
      <alignment horizontal="center" shrinkToFit="1"/>
      <protection locked="0"/>
    </xf>
    <xf numFmtId="186" fontId="34" fillId="0" borderId="13" xfId="0" applyNumberFormat="1" applyFont="1" applyFill="1" applyBorder="1" applyAlignment="1" applyProtection="1">
      <alignment horizontal="center"/>
      <protection/>
    </xf>
    <xf numFmtId="186" fontId="15" fillId="36" borderId="13" xfId="0" applyNumberFormat="1" applyFont="1" applyFill="1" applyBorder="1" applyAlignment="1" applyProtection="1">
      <alignment horizontal="center" shrinkToFit="1"/>
      <protection locked="0"/>
    </xf>
    <xf numFmtId="186" fontId="18" fillId="37" borderId="13" xfId="0" applyNumberFormat="1" applyFont="1" applyFill="1" applyBorder="1" applyAlignment="1" applyProtection="1">
      <alignment horizontal="center" vertical="center"/>
      <protection/>
    </xf>
    <xf numFmtId="186" fontId="18" fillId="35" borderId="13" xfId="0" applyNumberFormat="1" applyFont="1" applyFill="1" applyBorder="1" applyAlignment="1" applyProtection="1">
      <alignment horizontal="center" vertical="center"/>
      <protection/>
    </xf>
    <xf numFmtId="194" fontId="10" fillId="0" borderId="13" xfId="0" applyNumberFormat="1" applyFont="1" applyBorder="1" applyAlignment="1" applyProtection="1">
      <alignment horizontal="center" vertical="center"/>
      <protection/>
    </xf>
    <xf numFmtId="194" fontId="2" fillId="0" borderId="13" xfId="0" applyNumberFormat="1" applyFont="1" applyBorder="1" applyAlignment="1" applyProtection="1">
      <alignment horizontal="center" vertical="center"/>
      <protection hidden="1"/>
    </xf>
    <xf numFmtId="2" fontId="20" fillId="0" borderId="13" xfId="0" applyNumberFormat="1" applyFont="1" applyBorder="1" applyAlignment="1" applyProtection="1">
      <alignment horizontal="center" vertical="center"/>
      <protection hidden="1"/>
    </xf>
    <xf numFmtId="186" fontId="21" fillId="0" borderId="13" xfId="0" applyNumberFormat="1" applyFont="1" applyBorder="1" applyAlignment="1" applyProtection="1">
      <alignment horizontal="center" vertical="center"/>
      <protection/>
    </xf>
    <xf numFmtId="1" fontId="15" fillId="0" borderId="13" xfId="0" applyNumberFormat="1" applyFont="1" applyBorder="1" applyAlignment="1" applyProtection="1">
      <alignment horizontal="center" vertical="center"/>
      <protection locked="0"/>
    </xf>
    <xf numFmtId="0" fontId="16" fillId="0" borderId="13" xfId="0" applyNumberFormat="1" applyFont="1" applyFill="1" applyBorder="1" applyAlignment="1" applyProtection="1">
      <alignment vertical="center"/>
      <protection locked="0"/>
    </xf>
    <xf numFmtId="1" fontId="15" fillId="0" borderId="13" xfId="0" applyNumberFormat="1" applyFont="1" applyFill="1" applyBorder="1" applyAlignment="1" applyProtection="1">
      <alignment vertical="center"/>
      <protection locked="0"/>
    </xf>
    <xf numFmtId="0" fontId="15" fillId="0" borderId="13" xfId="0" applyNumberFormat="1" applyFont="1" applyFill="1" applyBorder="1" applyAlignment="1" applyProtection="1">
      <alignment vertical="center"/>
      <protection locked="0"/>
    </xf>
    <xf numFmtId="14" fontId="2" fillId="0" borderId="13" xfId="0" applyNumberFormat="1" applyFont="1" applyFill="1" applyBorder="1" applyAlignment="1" applyProtection="1">
      <alignment horizontal="center"/>
      <protection locked="0"/>
    </xf>
    <xf numFmtId="0" fontId="14" fillId="0" borderId="13" xfId="0" applyNumberFormat="1" applyFont="1" applyFill="1" applyBorder="1" applyAlignment="1" applyProtection="1">
      <alignment horizontal="left" vertical="center" wrapText="1"/>
      <protection hidden="1"/>
    </xf>
    <xf numFmtId="0" fontId="16" fillId="0" borderId="13" xfId="0" applyFont="1" applyBorder="1" applyAlignment="1">
      <alignment/>
    </xf>
    <xf numFmtId="14" fontId="81" fillId="0" borderId="13" xfId="0" applyNumberFormat="1" applyFont="1" applyFill="1" applyBorder="1" applyAlignment="1">
      <alignment horizontal="center"/>
    </xf>
    <xf numFmtId="0" fontId="16" fillId="38" borderId="13" xfId="0" applyFont="1" applyFill="1" applyBorder="1" applyAlignment="1">
      <alignment horizontal="left" vertical="center"/>
    </xf>
    <xf numFmtId="0" fontId="24" fillId="0" borderId="13" xfId="0" applyNumberFormat="1"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1" fontId="17" fillId="0" borderId="13" xfId="0" applyNumberFormat="1" applyFont="1" applyFill="1" applyBorder="1" applyAlignment="1" applyProtection="1">
      <alignment horizontal="center" vertical="center" wrapText="1"/>
      <protection hidden="1"/>
    </xf>
    <xf numFmtId="49" fontId="17" fillId="0" borderId="13" xfId="0" applyNumberFormat="1" applyFont="1" applyFill="1" applyBorder="1" applyAlignment="1" applyProtection="1">
      <alignment horizontal="center" vertical="center" wrapText="1"/>
      <protection hidden="1"/>
    </xf>
    <xf numFmtId="186" fontId="17" fillId="0" borderId="13" xfId="0" applyNumberFormat="1" applyFont="1" applyFill="1" applyBorder="1" applyAlignment="1" applyProtection="1">
      <alignment horizontal="center" vertical="center" wrapText="1"/>
      <protection hidden="1"/>
    </xf>
    <xf numFmtId="0" fontId="83" fillId="0" borderId="13" xfId="0" applyFont="1" applyBorder="1" applyAlignment="1">
      <alignment/>
    </xf>
    <xf numFmtId="14" fontId="2" fillId="0" borderId="13" xfId="0" applyNumberFormat="1" applyFont="1" applyBorder="1" applyAlignment="1">
      <alignment horizontal="center" vertical="center"/>
    </xf>
    <xf numFmtId="1" fontId="84" fillId="0" borderId="13" xfId="0" applyNumberFormat="1" applyFont="1" applyFill="1" applyBorder="1" applyAlignment="1" applyProtection="1">
      <alignment horizontal="center" vertical="center" wrapText="1"/>
      <protection locked="0"/>
    </xf>
    <xf numFmtId="0" fontId="16" fillId="38" borderId="13" xfId="0" applyNumberFormat="1" applyFont="1" applyFill="1" applyBorder="1" applyAlignment="1" applyProtection="1">
      <alignment vertical="center"/>
      <protection locked="0"/>
    </xf>
    <xf numFmtId="186" fontId="19" fillId="0" borderId="18" xfId="0" applyNumberFormat="1" applyFont="1" applyBorder="1" applyAlignment="1" applyProtection="1">
      <alignment horizontal="center" vertical="center"/>
      <protection/>
    </xf>
    <xf numFmtId="186" fontId="19" fillId="0" borderId="19" xfId="0" applyNumberFormat="1" applyFont="1" applyBorder="1" applyAlignment="1" applyProtection="1">
      <alignment horizontal="center" vertical="center"/>
      <protection/>
    </xf>
    <xf numFmtId="49" fontId="3" fillId="37" borderId="13" xfId="0" applyNumberFormat="1" applyFont="1" applyFill="1" applyBorder="1" applyAlignment="1" applyProtection="1">
      <alignment horizontal="center"/>
      <protection locked="0"/>
    </xf>
    <xf numFmtId="14" fontId="36" fillId="0" borderId="13" xfId="53" applyNumberFormat="1" applyFont="1" applyFill="1" applyBorder="1" applyAlignment="1">
      <alignment horizontal="center" vertical="center"/>
      <protection/>
    </xf>
    <xf numFmtId="0" fontId="16" fillId="0" borderId="11" xfId="0" applyNumberFormat="1" applyFont="1" applyFill="1" applyBorder="1" applyAlignment="1" applyProtection="1">
      <alignment vertical="center"/>
      <protection locked="0"/>
    </xf>
    <xf numFmtId="0" fontId="24" fillId="0" borderId="11" xfId="0" applyNumberFormat="1" applyFont="1" applyFill="1" applyBorder="1" applyAlignment="1" applyProtection="1">
      <alignment horizontal="center" vertical="center"/>
      <protection locked="0"/>
    </xf>
    <xf numFmtId="186" fontId="15" fillId="0" borderId="11" xfId="0" applyNumberFormat="1" applyFont="1" applyFill="1" applyBorder="1" applyAlignment="1" applyProtection="1">
      <alignment horizontal="center" vertical="center" wrapText="1"/>
      <protection locked="0"/>
    </xf>
    <xf numFmtId="186" fontId="15" fillId="0" borderId="11" xfId="0" applyNumberFormat="1" applyFont="1" applyFill="1" applyBorder="1" applyAlignment="1" applyProtection="1">
      <alignment horizontal="center" vertical="center" wrapText="1"/>
      <protection hidden="1"/>
    </xf>
    <xf numFmtId="1" fontId="84" fillId="0" borderId="11" xfId="0" applyNumberFormat="1" applyFont="1" applyFill="1" applyBorder="1" applyAlignment="1" applyProtection="1">
      <alignment horizontal="center" vertical="center" wrapText="1"/>
      <protection locked="0"/>
    </xf>
    <xf numFmtId="0" fontId="8" fillId="37" borderId="20" xfId="0" applyFont="1" applyFill="1" applyBorder="1" applyAlignment="1" applyProtection="1">
      <alignment horizontal="center" textRotation="90" wrapText="1"/>
      <protection locked="0"/>
    </xf>
    <xf numFmtId="0" fontId="78"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7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8" xfId="0" applyNumberFormat="1" applyBorder="1" applyAlignment="1">
      <alignment horizontal="center" vertical="top" wrapText="1"/>
    </xf>
    <xf numFmtId="0" fontId="69" fillId="0" borderId="0" xfId="46" applyNumberFormat="1" applyAlignment="1" quotePrefix="1">
      <alignment horizontal="center" vertical="top" wrapText="1"/>
    </xf>
    <xf numFmtId="0" fontId="0" fillId="0" borderId="29" xfId="0" applyNumberFormat="1" applyBorder="1" applyAlignment="1">
      <alignment horizontal="center" vertical="top" wrapText="1"/>
    </xf>
    <xf numFmtId="0" fontId="0" fillId="0" borderId="25" xfId="0" applyNumberFormat="1" applyBorder="1" applyAlignment="1">
      <alignment horizontal="center" vertical="top" wrapText="1"/>
    </xf>
    <xf numFmtId="0" fontId="69" fillId="0" borderId="25" xfId="46" applyNumberFormat="1" applyBorder="1" applyAlignment="1" quotePrefix="1">
      <alignment horizontal="center" vertical="top" wrapText="1"/>
    </xf>
    <xf numFmtId="0" fontId="0" fillId="0" borderId="30" xfId="0" applyNumberFormat="1" applyBorder="1" applyAlignment="1">
      <alignment horizontal="center" vertical="top" wrapText="1"/>
    </xf>
    <xf numFmtId="0" fontId="0" fillId="0" borderId="27" xfId="0" applyNumberFormat="1" applyBorder="1" applyAlignment="1">
      <alignment horizontal="center" vertical="top" wrapText="1"/>
    </xf>
    <xf numFmtId="0" fontId="0" fillId="0" borderId="31" xfId="0" applyNumberFormat="1" applyBorder="1" applyAlignment="1">
      <alignment horizontal="center" vertical="top" wrapText="1"/>
    </xf>
    <xf numFmtId="0" fontId="18" fillId="35" borderId="13" xfId="0" applyNumberFormat="1" applyFont="1" applyFill="1" applyBorder="1" applyAlignment="1" applyProtection="1">
      <alignment horizontal="center" vertical="center"/>
      <protection/>
    </xf>
    <xf numFmtId="49" fontId="33" fillId="39" borderId="13" xfId="0" applyNumberFormat="1" applyFont="1" applyFill="1" applyBorder="1" applyAlignment="1" applyProtection="1">
      <alignment horizontal="center" vertical="center"/>
      <protection locked="0"/>
    </xf>
    <xf numFmtId="0" fontId="0" fillId="39" borderId="0" xfId="0" applyFill="1" applyAlignment="1" applyProtection="1">
      <alignment/>
      <protection/>
    </xf>
    <xf numFmtId="192" fontId="29" fillId="39" borderId="0" xfId="0" applyNumberFormat="1" applyFont="1" applyFill="1" applyAlignment="1">
      <alignment horizontal="center"/>
    </xf>
    <xf numFmtId="1" fontId="2" fillId="39" borderId="32" xfId="0" applyNumberFormat="1" applyFont="1" applyFill="1" applyBorder="1" applyAlignment="1" applyProtection="1">
      <alignment horizontal="center" vertical="center"/>
      <protection locked="0"/>
    </xf>
    <xf numFmtId="1" fontId="2" fillId="39" borderId="0" xfId="0" applyNumberFormat="1" applyFont="1" applyFill="1" applyBorder="1" applyAlignment="1" applyProtection="1">
      <alignment horizontal="center" vertical="center"/>
      <protection locked="0"/>
    </xf>
    <xf numFmtId="1" fontId="2" fillId="39" borderId="13" xfId="0" applyNumberFormat="1" applyFont="1" applyFill="1" applyBorder="1" applyAlignment="1" applyProtection="1">
      <alignment horizontal="center" vertical="center"/>
      <protection locked="0"/>
    </xf>
    <xf numFmtId="1" fontId="39" fillId="0" borderId="13" xfId="0" applyNumberFormat="1" applyFont="1" applyBorder="1" applyAlignment="1" applyProtection="1">
      <alignment horizontal="center" vertical="center"/>
      <protection locked="0"/>
    </xf>
    <xf numFmtId="0" fontId="8" fillId="37" borderId="33" xfId="0" applyFont="1" applyFill="1" applyBorder="1" applyAlignment="1" applyProtection="1">
      <alignment horizontal="center" textRotation="90" wrapText="1"/>
      <protection locked="0"/>
    </xf>
    <xf numFmtId="0" fontId="8" fillId="37" borderId="20" xfId="0" applyFont="1" applyFill="1" applyBorder="1" applyAlignment="1" applyProtection="1">
      <alignment horizontal="center" textRotation="90" wrapText="1"/>
      <protection locked="0"/>
    </xf>
    <xf numFmtId="0" fontId="3" fillId="37" borderId="13" xfId="0" applyFont="1" applyFill="1" applyBorder="1" applyAlignment="1" applyProtection="1">
      <alignment horizontal="center"/>
      <protection locked="0"/>
    </xf>
    <xf numFmtId="0" fontId="6" fillId="37" borderId="13" xfId="0" applyFont="1" applyFill="1" applyBorder="1" applyAlignment="1" applyProtection="1">
      <alignment horizontal="center" vertical="center" wrapText="1"/>
      <protection locked="0"/>
    </xf>
    <xf numFmtId="0" fontId="7" fillId="37" borderId="13" xfId="0" applyFont="1" applyFill="1" applyBorder="1" applyAlignment="1" applyProtection="1">
      <alignment/>
      <protection locked="0"/>
    </xf>
    <xf numFmtId="4" fontId="4" fillId="37" borderId="13" xfId="0" applyNumberFormat="1" applyFont="1" applyFill="1" applyBorder="1" applyAlignment="1" applyProtection="1">
      <alignment horizontal="center" textRotation="90" wrapText="1"/>
      <protection locked="0"/>
    </xf>
    <xf numFmtId="0" fontId="4" fillId="37" borderId="13" xfId="0" applyFont="1" applyFill="1" applyBorder="1" applyAlignment="1" applyProtection="1">
      <alignment horizontal="center" textRotation="90" wrapText="1"/>
      <protection locked="0"/>
    </xf>
    <xf numFmtId="186" fontId="40" fillId="40" borderId="13" xfId="0" applyNumberFormat="1" applyFont="1" applyFill="1" applyBorder="1" applyAlignment="1" applyProtection="1">
      <alignment horizontal="center" vertical="center"/>
      <protection locked="0"/>
    </xf>
    <xf numFmtId="186" fontId="13" fillId="40" borderId="13" xfId="0" applyNumberFormat="1" applyFont="1" applyFill="1" applyBorder="1" applyAlignment="1" applyProtection="1">
      <alignment horizontal="center" vertical="center"/>
      <protection locked="0"/>
    </xf>
    <xf numFmtId="0" fontId="9" fillId="37" borderId="13" xfId="0" applyFont="1" applyFill="1" applyBorder="1" applyAlignment="1" applyProtection="1">
      <alignment/>
      <protection locked="0"/>
    </xf>
    <xf numFmtId="0" fontId="5" fillId="37" borderId="13" xfId="0" applyFont="1" applyFill="1" applyBorder="1" applyAlignment="1" applyProtection="1">
      <alignment horizontal="center" vertical="center"/>
      <protection locked="0"/>
    </xf>
    <xf numFmtId="0" fontId="25" fillId="37" borderId="13" xfId="0" applyFont="1" applyFill="1" applyBorder="1" applyAlignment="1" applyProtection="1">
      <alignment horizontal="center" vertical="center" textRotation="90" wrapText="1"/>
      <protection locked="0"/>
    </xf>
    <xf numFmtId="0" fontId="26" fillId="37" borderId="13" xfId="0" applyFont="1" applyFill="1" applyBorder="1" applyAlignment="1" applyProtection="1">
      <alignment horizontal="center" vertical="center" wrapText="1"/>
      <protection locked="0"/>
    </xf>
    <xf numFmtId="0" fontId="4" fillId="37" borderId="13" xfId="0" applyFont="1" applyFill="1" applyBorder="1" applyAlignment="1" applyProtection="1">
      <alignment horizontal="center" vertical="center" textRotation="90" wrapText="1"/>
      <protection locked="0"/>
    </xf>
    <xf numFmtId="0" fontId="9" fillId="37" borderId="13" xfId="0" applyFont="1" applyFill="1" applyBorder="1" applyAlignment="1" applyProtection="1">
      <alignment horizontal="center" vertical="center" wrapText="1"/>
      <protection locked="0"/>
    </xf>
    <xf numFmtId="187" fontId="2" fillId="41" borderId="13" xfId="0" applyNumberFormat="1" applyFont="1" applyFill="1" applyBorder="1" applyAlignment="1" applyProtection="1">
      <alignment horizontal="center" vertical="center" wrapText="1"/>
      <protection locked="0"/>
    </xf>
    <xf numFmtId="187" fontId="2" fillId="41" borderId="13" xfId="0" applyNumberFormat="1" applyFont="1" applyFill="1" applyBorder="1" applyAlignment="1" applyProtection="1">
      <alignment horizontal="center" vertical="center"/>
      <protection locked="0"/>
    </xf>
    <xf numFmtId="0" fontId="2" fillId="42" borderId="13" xfId="0" applyFont="1" applyFill="1" applyBorder="1" applyAlignment="1" applyProtection="1">
      <alignment horizontal="center" vertical="center" wrapText="1"/>
      <protection locked="0"/>
    </xf>
    <xf numFmtId="0" fontId="2" fillId="42" borderId="13" xfId="0" applyFont="1" applyFill="1" applyBorder="1" applyAlignment="1" applyProtection="1">
      <alignment horizontal="center" vertical="center"/>
      <protection locked="0"/>
    </xf>
    <xf numFmtId="0" fontId="2" fillId="41" borderId="13" xfId="0" applyFont="1" applyFill="1" applyBorder="1" applyAlignment="1" applyProtection="1">
      <alignment horizontal="center" vertical="center" wrapText="1"/>
      <protection locked="0"/>
    </xf>
    <xf numFmtId="0" fontId="2" fillId="41" borderId="13" xfId="0" applyFont="1" applyFill="1" applyBorder="1" applyAlignment="1" applyProtection="1">
      <alignment horizontal="center" vertical="center"/>
      <protection locked="0"/>
    </xf>
    <xf numFmtId="1" fontId="39" fillId="0" borderId="34" xfId="0" applyNumberFormat="1" applyFont="1" applyBorder="1" applyAlignment="1" applyProtection="1">
      <alignment horizontal="center" vertical="center"/>
      <protection locked="0"/>
    </xf>
    <xf numFmtId="1" fontId="39" fillId="0" borderId="35" xfId="0" applyNumberFormat="1" applyFont="1" applyBorder="1" applyAlignment="1" applyProtection="1">
      <alignment horizontal="center" vertical="center"/>
      <protection locked="0"/>
    </xf>
    <xf numFmtId="1" fontId="39" fillId="0" borderId="19" xfId="0" applyNumberFormat="1" applyFont="1" applyBorder="1" applyAlignment="1" applyProtection="1">
      <alignment horizontal="center" vertical="center"/>
      <protection locked="0"/>
    </xf>
    <xf numFmtId="0" fontId="38" fillId="37" borderId="34" xfId="0" applyFont="1" applyFill="1" applyBorder="1" applyAlignment="1" applyProtection="1">
      <alignment horizontal="center"/>
      <protection locked="0"/>
    </xf>
    <xf numFmtId="0" fontId="38" fillId="37" borderId="35" xfId="0" applyFont="1" applyFill="1" applyBorder="1" applyAlignment="1" applyProtection="1">
      <alignment horizontal="center"/>
      <protection locked="0"/>
    </xf>
    <xf numFmtId="0" fontId="38" fillId="37" borderId="19" xfId="0" applyFont="1" applyFill="1" applyBorder="1" applyAlignment="1" applyProtection="1">
      <alignment horizontal="center"/>
      <protection locked="0"/>
    </xf>
    <xf numFmtId="1" fontId="2" fillId="43" borderId="13" xfId="0" applyNumberFormat="1" applyFont="1" applyFill="1" applyBorder="1" applyAlignment="1" applyProtection="1">
      <alignment horizontal="center" vertical="center"/>
      <protection locked="0"/>
    </xf>
    <xf numFmtId="1" fontId="39" fillId="39" borderId="34" xfId="0" applyNumberFormat="1" applyFont="1" applyFill="1" applyBorder="1" applyAlignment="1" applyProtection="1">
      <alignment horizontal="center" vertical="center"/>
      <protection locked="0"/>
    </xf>
    <xf numFmtId="1" fontId="39" fillId="39" borderId="35" xfId="0" applyNumberFormat="1" applyFont="1" applyFill="1" applyBorder="1" applyAlignment="1" applyProtection="1">
      <alignment horizontal="center" vertical="center"/>
      <protection locked="0"/>
    </xf>
    <xf numFmtId="1" fontId="39" fillId="39" borderId="19" xfId="0" applyNumberFormat="1" applyFont="1" applyFill="1" applyBorder="1" applyAlignment="1" applyProtection="1">
      <alignment horizontal="center"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Čárka 2"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ální 2" xfId="54"/>
    <cellStyle name="Normální 3" xfId="55"/>
    <cellStyle name="Normální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435">
    <dxf>
      <font>
        <color indexed="9"/>
      </font>
      <fill>
        <patternFill>
          <bgColor indexed="10"/>
        </patternFill>
      </fill>
    </dxf>
    <dxf>
      <fill>
        <patternFill>
          <bgColor indexed="13"/>
        </patternFill>
      </fill>
    </dxf>
    <dxf>
      <font>
        <b/>
        <i val="0"/>
      </font>
      <fill>
        <patternFill>
          <bgColor indexed="13"/>
        </patternFill>
      </fill>
      <border>
        <right/>
      </border>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ill>
        <patternFill>
          <bgColor indexed="13"/>
        </patternFill>
      </fill>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color indexed="10"/>
      </font>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ill>
        <patternFill>
          <bgColor indexed="13"/>
        </patternFill>
      </fill>
    </dxf>
    <dxf>
      <font>
        <b/>
        <i val="0"/>
        <color indexed="8"/>
      </font>
      <fill>
        <patternFill>
          <bgColor indexed="13"/>
        </patternFill>
      </fill>
    </dxf>
    <dxf>
      <font>
        <b/>
        <i val="0"/>
        <color indexed="8"/>
      </font>
      <fill>
        <patternFill>
          <bgColor indexed="13"/>
        </patternFill>
      </fill>
    </dxf>
    <dxf>
      <font>
        <color indexed="10"/>
      </font>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theme="1" tint="0.04998999834060669"/>
      </font>
      <fill>
        <patternFill>
          <bgColor rgb="FFFFFF00"/>
        </patternFill>
      </fill>
    </dxf>
    <dxf>
      <font>
        <b/>
        <i val="0"/>
        <color theme="1" tint="0.04998999834060669"/>
      </font>
      <fill>
        <patternFill>
          <bgColor rgb="FFFFFF00"/>
        </patternFill>
      </fill>
    </dxf>
    <dxf>
      <fill>
        <patternFill>
          <bgColor indexed="13"/>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ill>
        <patternFill>
          <bgColor indexed="13"/>
        </patternFill>
      </fill>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indexed="10"/>
      </font>
    </dxf>
    <dxf>
      <fill>
        <patternFill>
          <bgColor indexed="13"/>
        </patternFill>
      </fill>
    </dxf>
    <dxf>
      <font>
        <b/>
        <i val="0"/>
        <color indexed="8"/>
      </font>
      <fill>
        <patternFill>
          <bgColor indexed="13"/>
        </patternFill>
      </fill>
    </dxf>
    <dxf>
      <font>
        <b/>
        <i val="0"/>
        <color indexed="8"/>
      </font>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color rgb="FF9C0006"/>
      </font>
      <fill>
        <patternFill>
          <bgColor rgb="FFFFC7CE"/>
        </patternFill>
      </fill>
    </dxf>
    <dxf>
      <font>
        <color indexed="10"/>
      </font>
    </dxf>
    <dxf>
      <fill>
        <patternFill>
          <bgColor indexed="13"/>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ont>
        <b/>
        <i val="0"/>
        <strike val="0"/>
        <color indexed="9"/>
      </font>
      <fill>
        <patternFill>
          <bgColor indexed="17"/>
        </patternFill>
      </fill>
    </dxf>
    <dxf>
      <font>
        <b/>
        <i val="0"/>
        <strike/>
        <color indexed="9"/>
      </font>
      <fill>
        <patternFill>
          <bgColor indexed="10"/>
        </patternFill>
      </fill>
    </dxf>
    <dxf>
      <font>
        <b/>
        <i val="0"/>
        <strike val="0"/>
        <color indexed="9"/>
      </font>
      <fill>
        <patternFill>
          <bgColor indexed="12"/>
        </patternFill>
      </fill>
    </dxf>
    <dxf>
      <fill>
        <patternFill>
          <bgColor indexed="13"/>
        </patternFill>
      </fill>
    </dxf>
    <dxf>
      <font>
        <b/>
        <i val="0"/>
        <color indexed="12"/>
      </font>
    </dxf>
    <dxf>
      <font>
        <b/>
        <i val="0"/>
        <color indexed="10"/>
      </font>
      <fill>
        <patternFill patternType="none">
          <bgColor indexed="65"/>
        </patternFill>
      </fill>
    </dxf>
    <dxf>
      <font>
        <color auto="1"/>
      </font>
      <fill>
        <patternFill>
          <bgColor indexed="13"/>
        </patternFill>
      </fill>
      <border>
        <left style="hair"/>
        <right style="hair"/>
        <top style="hair"/>
        <bottom style="hair"/>
      </border>
    </dxf>
    <dxf>
      <fill>
        <patternFill>
          <bgColor indexed="13"/>
        </patternFill>
      </fill>
      <border>
        <top style="hair"/>
        <bottom style="hair"/>
      </border>
    </dxf>
    <dxf>
      <font>
        <b/>
        <i val="0"/>
      </font>
      <fill>
        <patternFill>
          <bgColor indexed="13"/>
        </patternFill>
      </fill>
      <border>
        <left style="thin"/>
        <right/>
        <top style="hair"/>
        <bottom style="hair"/>
      </border>
    </dxf>
    <dxf>
      <fill>
        <patternFill>
          <bgColor indexed="13"/>
        </patternFill>
      </fill>
      <border>
        <left style="hair"/>
        <right style="hair"/>
        <top style="hair"/>
        <bottom style="hair"/>
      </border>
    </dxf>
    <dxf>
      <font>
        <b/>
        <i val="0"/>
      </font>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ont>
        <b/>
        <i val="0"/>
        <color indexed="8"/>
      </font>
      <fill>
        <patternFill>
          <bgColor indexed="13"/>
        </patternFill>
      </fill>
    </dxf>
    <dxf>
      <font>
        <b/>
        <i val="0"/>
        <color indexed="8"/>
      </font>
      <fill>
        <patternFill>
          <bgColor indexed="13"/>
        </patternFill>
      </fill>
    </dxf>
    <dxf>
      <font>
        <b/>
        <i val="0"/>
        <color rgb="FF000000"/>
      </font>
      <fill>
        <patternFill>
          <bgColor rgb="FFFFFF00"/>
        </patternFill>
      </fill>
      <border/>
    </dxf>
    <dxf>
      <fill>
        <patternFill>
          <bgColor rgb="FFFFFF00"/>
        </patternFill>
      </fill>
      <border>
        <left style="hair">
          <color rgb="FF000000"/>
        </left>
        <right style="hair">
          <color rgb="FF000000"/>
        </right>
        <top style="hair"/>
        <bottom style="hair">
          <color rgb="FF000000"/>
        </bottom>
      </border>
    </dxf>
    <dxf>
      <font>
        <b/>
        <i val="0"/>
      </font>
      <fill>
        <patternFill>
          <bgColor rgb="FFFFFF00"/>
        </patternFill>
      </fill>
      <border>
        <left style="hair">
          <color rgb="FF000000"/>
        </left>
        <right style="hair">
          <color rgb="FF000000"/>
        </right>
        <top style="hair"/>
        <bottom style="hair">
          <color rgb="FF000000"/>
        </bottom>
      </border>
    </dxf>
    <dxf>
      <font>
        <b/>
        <i val="0"/>
      </font>
      <fill>
        <patternFill>
          <bgColor rgb="FFFFFF00"/>
        </patternFill>
      </fill>
      <border>
        <left style="thin">
          <color rgb="FF000000"/>
        </left>
        <right>
          <color rgb="FF000000"/>
        </right>
        <top style="hair"/>
        <bottom style="hair">
          <color rgb="FF000000"/>
        </bottom>
      </border>
    </dxf>
    <dxf>
      <fill>
        <patternFill>
          <bgColor rgb="FFFFFF00"/>
        </patternFill>
      </fill>
      <border>
        <top style="hair"/>
        <bottom style="hair">
          <color rgb="FF000000"/>
        </bottom>
      </border>
    </dxf>
    <dxf>
      <font>
        <color auto="1"/>
      </font>
      <fill>
        <patternFill>
          <bgColor rgb="FFFFFF00"/>
        </patternFill>
      </fill>
      <border>
        <left style="hair">
          <color rgb="FF000000"/>
        </left>
        <right style="hair">
          <color rgb="FF000000"/>
        </right>
        <top style="hair"/>
        <bottom style="hair">
          <color rgb="FF000000"/>
        </bottom>
      </border>
    </dxf>
    <dxf>
      <font>
        <b/>
        <i val="0"/>
        <color rgb="FFFF0000"/>
      </font>
      <fill>
        <patternFill patternType="none">
          <bgColor indexed="65"/>
        </patternFill>
      </fill>
      <border/>
    </dxf>
    <dxf>
      <font>
        <b/>
        <i val="0"/>
        <color rgb="FF0000FF"/>
      </font>
      <border/>
    </dxf>
    <dxf>
      <font>
        <b/>
        <i val="0"/>
        <strike val="0"/>
        <color rgb="FFFFFFFF"/>
      </font>
      <fill>
        <patternFill>
          <bgColor rgb="FF0000FF"/>
        </patternFill>
      </fill>
      <border/>
    </dxf>
    <dxf>
      <font>
        <b/>
        <i val="0"/>
        <strike/>
        <color rgb="FFFFFFFF"/>
      </font>
      <fill>
        <patternFill>
          <bgColor rgb="FFFF0000"/>
        </patternFill>
      </fill>
      <border/>
    </dxf>
    <dxf>
      <font>
        <b/>
        <i val="0"/>
        <strike val="0"/>
        <color rgb="FFFFFFFF"/>
      </font>
      <fill>
        <patternFill>
          <bgColor rgb="FF008000"/>
        </patternFill>
      </fill>
      <border/>
    </dxf>
    <dxf>
      <font>
        <color rgb="FFFF0000"/>
      </font>
      <border/>
    </dxf>
    <dxf>
      <font>
        <color rgb="FF9C0006"/>
      </font>
      <fill>
        <patternFill>
          <bgColor rgb="FFFFC7CE"/>
        </patternFill>
      </fill>
      <border/>
    </dxf>
    <dxf>
      <font>
        <b/>
        <i val="0"/>
        <color theme="1" tint="0.04998999834060669"/>
      </font>
      <fill>
        <patternFill>
          <bgColor rgb="FFFFFF00"/>
        </patternFill>
      </fill>
      <border/>
    </dxf>
    <dxf>
      <font>
        <b/>
        <i val="0"/>
      </font>
      <fill>
        <patternFill>
          <bgColor rgb="FFFFFF00"/>
        </patternFill>
      </fill>
      <border>
        <right>
          <color rgb="FF000000"/>
        </right>
      </border>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m\AppData\Local\Temp\Temp1_20080912%20GPC%20Worlds.zip\2008%20GPC%20Worlds\2008%20GPC%20Worlds%20COMP%20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P (1)"/>
      <sheetName val="BP (2)"/>
      <sheetName val="BP (3)"/>
      <sheetName val="BP (4)"/>
      <sheetName val="BP (5)"/>
      <sheetName val="BP"/>
      <sheetName val="BP&amp;DL"/>
      <sheetName val="History"/>
      <sheetName val="Formula"/>
      <sheetName val="MAM-AGE"/>
      <sheetName val="Inschrijving"/>
      <sheetName val="Carts"/>
      <sheetName val="HAPERINGEN"/>
      <sheetName val="2008 GPC Worlds COMP 01"/>
    </sheetNames>
    <sheetDataSet>
      <sheetData sheetId="9">
        <row r="2">
          <cell r="A2">
            <v>0</v>
          </cell>
          <cell r="B2">
            <v>1.955</v>
          </cell>
          <cell r="D2">
            <v>40</v>
          </cell>
          <cell r="E2">
            <v>3.145</v>
          </cell>
        </row>
        <row r="3">
          <cell r="A3">
            <v>0</v>
          </cell>
          <cell r="B3">
            <v>1.955</v>
          </cell>
          <cell r="D3">
            <v>40.25</v>
          </cell>
          <cell r="E3">
            <v>3.106</v>
          </cell>
        </row>
        <row r="4">
          <cell r="A4">
            <v>40.5</v>
          </cell>
          <cell r="B4">
            <v>1.955</v>
          </cell>
          <cell r="D4">
            <v>40.5</v>
          </cell>
          <cell r="E4">
            <v>3.067</v>
          </cell>
        </row>
        <row r="5">
          <cell r="A5">
            <v>40.75</v>
          </cell>
          <cell r="B5">
            <v>1.955</v>
          </cell>
          <cell r="D5">
            <v>40.75</v>
          </cell>
          <cell r="E5">
            <v>3.03</v>
          </cell>
        </row>
        <row r="6">
          <cell r="A6">
            <v>41</v>
          </cell>
          <cell r="B6">
            <v>1.955</v>
          </cell>
          <cell r="D6">
            <v>41</v>
          </cell>
          <cell r="E6">
            <v>2.985</v>
          </cell>
        </row>
        <row r="7">
          <cell r="A7">
            <v>41.25</v>
          </cell>
          <cell r="B7">
            <v>1.955</v>
          </cell>
          <cell r="D7">
            <v>41.25</v>
          </cell>
          <cell r="E7">
            <v>2.95</v>
          </cell>
        </row>
        <row r="8">
          <cell r="A8">
            <v>41.5</v>
          </cell>
          <cell r="B8">
            <v>1.955</v>
          </cell>
          <cell r="D8">
            <v>41.5</v>
          </cell>
          <cell r="E8">
            <v>2.915</v>
          </cell>
        </row>
        <row r="9">
          <cell r="A9">
            <v>41.75</v>
          </cell>
          <cell r="B9">
            <v>1.955</v>
          </cell>
          <cell r="D9">
            <v>41.75</v>
          </cell>
          <cell r="E9">
            <v>2.882</v>
          </cell>
        </row>
        <row r="10">
          <cell r="A10">
            <v>42</v>
          </cell>
          <cell r="B10">
            <v>1.955</v>
          </cell>
          <cell r="D10">
            <v>42</v>
          </cell>
          <cell r="E10">
            <v>2.849</v>
          </cell>
        </row>
        <row r="11">
          <cell r="A11">
            <v>42.25</v>
          </cell>
          <cell r="B11">
            <v>1.955</v>
          </cell>
          <cell r="D11">
            <v>42.25</v>
          </cell>
          <cell r="E11">
            <v>2.817</v>
          </cell>
        </row>
        <row r="12">
          <cell r="A12">
            <v>42.5</v>
          </cell>
          <cell r="B12">
            <v>1.955</v>
          </cell>
          <cell r="D12">
            <v>42.5</v>
          </cell>
          <cell r="E12">
            <v>2.786</v>
          </cell>
        </row>
        <row r="13">
          <cell r="A13">
            <v>42.75</v>
          </cell>
          <cell r="B13">
            <v>1.955</v>
          </cell>
          <cell r="D13">
            <v>42.75</v>
          </cell>
          <cell r="E13">
            <v>2.759</v>
          </cell>
        </row>
        <row r="14">
          <cell r="A14">
            <v>43</v>
          </cell>
          <cell r="B14">
            <v>1.955</v>
          </cell>
          <cell r="D14">
            <v>43</v>
          </cell>
          <cell r="E14">
            <v>2.732</v>
          </cell>
        </row>
        <row r="15">
          <cell r="A15">
            <v>43.25</v>
          </cell>
          <cell r="B15">
            <v>1.955</v>
          </cell>
          <cell r="D15">
            <v>43.25</v>
          </cell>
          <cell r="E15">
            <v>2.706</v>
          </cell>
        </row>
        <row r="16">
          <cell r="A16">
            <v>43.5</v>
          </cell>
          <cell r="B16">
            <v>1.955</v>
          </cell>
          <cell r="D16">
            <v>43.5</v>
          </cell>
          <cell r="E16">
            <v>2.681</v>
          </cell>
        </row>
        <row r="17">
          <cell r="A17">
            <v>43.75</v>
          </cell>
          <cell r="B17">
            <v>1.955</v>
          </cell>
          <cell r="D17">
            <v>43.75</v>
          </cell>
          <cell r="E17">
            <v>2.656</v>
          </cell>
        </row>
        <row r="18">
          <cell r="A18">
            <v>44</v>
          </cell>
          <cell r="B18">
            <v>1.955</v>
          </cell>
          <cell r="D18">
            <v>44</v>
          </cell>
          <cell r="E18">
            <v>2.632</v>
          </cell>
        </row>
        <row r="19">
          <cell r="A19">
            <v>44.25</v>
          </cell>
          <cell r="B19">
            <v>1.955</v>
          </cell>
          <cell r="D19">
            <v>44.25</v>
          </cell>
          <cell r="E19">
            <v>2.608</v>
          </cell>
        </row>
        <row r="20">
          <cell r="A20">
            <v>44.5</v>
          </cell>
          <cell r="B20">
            <v>1.955</v>
          </cell>
          <cell r="D20">
            <v>44.5</v>
          </cell>
          <cell r="E20">
            <v>2.584</v>
          </cell>
        </row>
        <row r="21">
          <cell r="A21">
            <v>44.75</v>
          </cell>
          <cell r="B21">
            <v>1.955</v>
          </cell>
          <cell r="D21">
            <v>44.75</v>
          </cell>
          <cell r="E21">
            <v>2.564</v>
          </cell>
        </row>
        <row r="22">
          <cell r="A22">
            <v>45</v>
          </cell>
          <cell r="B22">
            <v>1.955</v>
          </cell>
          <cell r="D22">
            <v>45</v>
          </cell>
          <cell r="E22">
            <v>2.545</v>
          </cell>
        </row>
        <row r="23">
          <cell r="A23">
            <v>45.25</v>
          </cell>
          <cell r="B23">
            <v>1.955</v>
          </cell>
          <cell r="D23">
            <v>45.25</v>
          </cell>
          <cell r="E23">
            <v>2.522</v>
          </cell>
        </row>
        <row r="24">
          <cell r="A24">
            <v>45.5</v>
          </cell>
          <cell r="B24">
            <v>1.955</v>
          </cell>
          <cell r="D24">
            <v>45.5</v>
          </cell>
          <cell r="E24">
            <v>2.5</v>
          </cell>
        </row>
        <row r="25">
          <cell r="A25">
            <v>45.75</v>
          </cell>
          <cell r="B25">
            <v>1.955</v>
          </cell>
          <cell r="D25">
            <v>45.75</v>
          </cell>
          <cell r="E25">
            <v>2.481</v>
          </cell>
        </row>
        <row r="26">
          <cell r="A26">
            <v>46</v>
          </cell>
          <cell r="B26">
            <v>1.955</v>
          </cell>
          <cell r="D26">
            <v>46</v>
          </cell>
          <cell r="E26">
            <v>2.463</v>
          </cell>
        </row>
        <row r="27">
          <cell r="A27">
            <v>46.25</v>
          </cell>
          <cell r="B27">
            <v>1.955</v>
          </cell>
          <cell r="D27">
            <v>46.25</v>
          </cell>
          <cell r="E27">
            <v>2.442</v>
          </cell>
        </row>
        <row r="28">
          <cell r="A28">
            <v>46.5</v>
          </cell>
          <cell r="B28">
            <v>1.955</v>
          </cell>
          <cell r="D28">
            <v>46.5</v>
          </cell>
          <cell r="E28">
            <v>2.421</v>
          </cell>
        </row>
        <row r="29">
          <cell r="A29">
            <v>46.75</v>
          </cell>
          <cell r="B29">
            <v>1.955</v>
          </cell>
          <cell r="D29">
            <v>46.75</v>
          </cell>
          <cell r="E29">
            <v>2.404</v>
          </cell>
        </row>
        <row r="30">
          <cell r="A30">
            <v>47</v>
          </cell>
          <cell r="B30">
            <v>1.955</v>
          </cell>
          <cell r="D30">
            <v>47</v>
          </cell>
          <cell r="E30">
            <v>2.387</v>
          </cell>
        </row>
        <row r="31">
          <cell r="A31">
            <v>47.25</v>
          </cell>
          <cell r="B31">
            <v>1.955</v>
          </cell>
          <cell r="D31">
            <v>47.25</v>
          </cell>
          <cell r="E31">
            <v>2.367</v>
          </cell>
        </row>
        <row r="32">
          <cell r="A32">
            <v>47.5</v>
          </cell>
          <cell r="B32">
            <v>1.955</v>
          </cell>
          <cell r="D32">
            <v>47.5</v>
          </cell>
          <cell r="E32">
            <v>2.347</v>
          </cell>
        </row>
        <row r="33">
          <cell r="A33">
            <v>47.75</v>
          </cell>
          <cell r="B33">
            <v>1.955</v>
          </cell>
          <cell r="D33">
            <v>47.75</v>
          </cell>
          <cell r="E33">
            <v>2.331</v>
          </cell>
        </row>
        <row r="34">
          <cell r="A34">
            <v>48</v>
          </cell>
          <cell r="B34">
            <v>1.955</v>
          </cell>
          <cell r="D34">
            <v>48</v>
          </cell>
          <cell r="E34">
            <v>2.315</v>
          </cell>
        </row>
        <row r="35">
          <cell r="A35">
            <v>48.25</v>
          </cell>
          <cell r="B35">
            <v>1.955</v>
          </cell>
          <cell r="D35">
            <v>48.25</v>
          </cell>
          <cell r="E35">
            <v>2.296</v>
          </cell>
        </row>
        <row r="36">
          <cell r="A36">
            <v>48.5</v>
          </cell>
          <cell r="B36">
            <v>1.955</v>
          </cell>
          <cell r="D36">
            <v>48.5</v>
          </cell>
          <cell r="E36">
            <v>2.278</v>
          </cell>
        </row>
        <row r="37">
          <cell r="A37">
            <v>48.75</v>
          </cell>
          <cell r="B37">
            <v>1.955</v>
          </cell>
          <cell r="D37">
            <v>48.75</v>
          </cell>
          <cell r="E37">
            <v>2.262</v>
          </cell>
        </row>
        <row r="38">
          <cell r="A38">
            <v>49</v>
          </cell>
          <cell r="B38">
            <v>1.955</v>
          </cell>
          <cell r="D38">
            <v>49</v>
          </cell>
          <cell r="E38">
            <v>2.247</v>
          </cell>
        </row>
        <row r="39">
          <cell r="A39">
            <v>49.25</v>
          </cell>
          <cell r="B39">
            <v>1.955</v>
          </cell>
          <cell r="D39">
            <v>49.25</v>
          </cell>
          <cell r="E39">
            <v>2.23</v>
          </cell>
        </row>
        <row r="40">
          <cell r="A40">
            <v>49.5</v>
          </cell>
          <cell r="B40">
            <v>1.955</v>
          </cell>
          <cell r="D40">
            <v>49.5</v>
          </cell>
          <cell r="E40">
            <v>2.212</v>
          </cell>
        </row>
        <row r="41">
          <cell r="A41">
            <v>49.75</v>
          </cell>
          <cell r="B41">
            <v>1.955</v>
          </cell>
          <cell r="D41">
            <v>49.75</v>
          </cell>
          <cell r="E41">
            <v>2.198</v>
          </cell>
        </row>
        <row r="42">
          <cell r="A42">
            <v>50</v>
          </cell>
          <cell r="B42">
            <v>1.955</v>
          </cell>
          <cell r="D42">
            <v>50</v>
          </cell>
          <cell r="E42">
            <v>2.188</v>
          </cell>
        </row>
        <row r="43">
          <cell r="A43">
            <v>50.25</v>
          </cell>
          <cell r="B43">
            <v>1.937</v>
          </cell>
          <cell r="D43">
            <v>50.25</v>
          </cell>
          <cell r="E43">
            <v>2.174</v>
          </cell>
        </row>
        <row r="44">
          <cell r="A44">
            <v>50.5</v>
          </cell>
          <cell r="B44">
            <v>1.92</v>
          </cell>
          <cell r="D44">
            <v>50.5</v>
          </cell>
          <cell r="E44">
            <v>2.16</v>
          </cell>
        </row>
        <row r="45">
          <cell r="A45">
            <v>50.75</v>
          </cell>
          <cell r="B45">
            <v>1.902</v>
          </cell>
          <cell r="D45">
            <v>50.75</v>
          </cell>
          <cell r="E45">
            <v>2.146</v>
          </cell>
        </row>
        <row r="46">
          <cell r="A46">
            <v>51</v>
          </cell>
          <cell r="B46">
            <v>1.885</v>
          </cell>
          <cell r="D46">
            <v>51</v>
          </cell>
          <cell r="E46">
            <v>2.132</v>
          </cell>
        </row>
        <row r="47">
          <cell r="A47">
            <v>51.25</v>
          </cell>
          <cell r="B47">
            <v>1.867</v>
          </cell>
          <cell r="D47">
            <v>51.25</v>
          </cell>
          <cell r="E47">
            <v>2.119</v>
          </cell>
        </row>
        <row r="48">
          <cell r="A48">
            <v>51.5</v>
          </cell>
          <cell r="B48">
            <v>1.851</v>
          </cell>
          <cell r="D48">
            <v>51.5</v>
          </cell>
          <cell r="E48">
            <v>2.105</v>
          </cell>
        </row>
        <row r="49">
          <cell r="A49">
            <v>51.75</v>
          </cell>
          <cell r="B49">
            <v>1.835</v>
          </cell>
          <cell r="D49">
            <v>51.75</v>
          </cell>
          <cell r="E49">
            <v>2.092</v>
          </cell>
        </row>
        <row r="50">
          <cell r="A50">
            <v>52</v>
          </cell>
          <cell r="B50">
            <v>1.818</v>
          </cell>
          <cell r="D50">
            <v>52</v>
          </cell>
          <cell r="E50">
            <v>2.079</v>
          </cell>
        </row>
        <row r="51">
          <cell r="A51">
            <v>52.25</v>
          </cell>
          <cell r="B51">
            <v>1.803</v>
          </cell>
          <cell r="D51">
            <v>52.25</v>
          </cell>
          <cell r="E51">
            <v>2.066</v>
          </cell>
        </row>
        <row r="52">
          <cell r="A52">
            <v>52.5</v>
          </cell>
          <cell r="B52">
            <v>1.788</v>
          </cell>
          <cell r="D52">
            <v>52.5</v>
          </cell>
          <cell r="E52">
            <v>2.053</v>
          </cell>
        </row>
        <row r="53">
          <cell r="A53">
            <v>52.75</v>
          </cell>
          <cell r="B53">
            <v>1.773</v>
          </cell>
          <cell r="D53">
            <v>52.75</v>
          </cell>
          <cell r="E53">
            <v>2.041</v>
          </cell>
        </row>
        <row r="54">
          <cell r="A54">
            <v>53</v>
          </cell>
          <cell r="B54">
            <v>1.758</v>
          </cell>
          <cell r="D54">
            <v>53</v>
          </cell>
          <cell r="E54">
            <v>2.028</v>
          </cell>
        </row>
        <row r="55">
          <cell r="A55">
            <v>53.25</v>
          </cell>
          <cell r="B55">
            <v>1.743</v>
          </cell>
          <cell r="D55">
            <v>53.25</v>
          </cell>
          <cell r="E55">
            <v>2.016</v>
          </cell>
        </row>
        <row r="56">
          <cell r="A56">
            <v>53.5</v>
          </cell>
          <cell r="B56">
            <v>1.727</v>
          </cell>
          <cell r="D56">
            <v>53.5</v>
          </cell>
          <cell r="E56">
            <v>2.004</v>
          </cell>
        </row>
        <row r="57">
          <cell r="A57">
            <v>53.75</v>
          </cell>
          <cell r="B57">
            <v>1.712</v>
          </cell>
          <cell r="D57">
            <v>53.75</v>
          </cell>
          <cell r="E57">
            <v>1.992</v>
          </cell>
        </row>
        <row r="58">
          <cell r="A58">
            <v>54</v>
          </cell>
          <cell r="B58">
            <v>1.697</v>
          </cell>
          <cell r="D58">
            <v>54</v>
          </cell>
          <cell r="E58">
            <v>1.984</v>
          </cell>
        </row>
        <row r="59">
          <cell r="A59">
            <v>54.25</v>
          </cell>
          <cell r="B59">
            <v>1.682</v>
          </cell>
          <cell r="D59">
            <v>54.25</v>
          </cell>
          <cell r="E59">
            <v>1.974</v>
          </cell>
        </row>
        <row r="60">
          <cell r="A60">
            <v>54.5</v>
          </cell>
          <cell r="B60">
            <v>1.667</v>
          </cell>
          <cell r="D60">
            <v>54.5</v>
          </cell>
          <cell r="E60">
            <v>1.963</v>
          </cell>
        </row>
        <row r="61">
          <cell r="A61">
            <v>54.75</v>
          </cell>
          <cell r="B61">
            <v>1.655</v>
          </cell>
          <cell r="D61">
            <v>54.75</v>
          </cell>
          <cell r="E61">
            <v>1.953</v>
          </cell>
        </row>
        <row r="62">
          <cell r="A62">
            <v>55</v>
          </cell>
          <cell r="B62">
            <v>1.642</v>
          </cell>
          <cell r="D62">
            <v>55</v>
          </cell>
          <cell r="E62">
            <v>1.942</v>
          </cell>
        </row>
        <row r="63">
          <cell r="A63">
            <v>55.25</v>
          </cell>
          <cell r="B63">
            <v>1.63</v>
          </cell>
          <cell r="D63">
            <v>55.25</v>
          </cell>
          <cell r="E63">
            <v>1.932</v>
          </cell>
        </row>
        <row r="64">
          <cell r="A64">
            <v>55.5</v>
          </cell>
          <cell r="B64">
            <v>1.617</v>
          </cell>
          <cell r="D64">
            <v>55.5</v>
          </cell>
          <cell r="E64">
            <v>1.923</v>
          </cell>
        </row>
        <row r="65">
          <cell r="A65">
            <v>55.75</v>
          </cell>
          <cell r="B65">
            <v>1.605</v>
          </cell>
          <cell r="D65">
            <v>55.75</v>
          </cell>
          <cell r="E65">
            <v>1.914</v>
          </cell>
        </row>
        <row r="66">
          <cell r="A66">
            <v>56</v>
          </cell>
          <cell r="B66">
            <v>1.593</v>
          </cell>
          <cell r="D66">
            <v>56</v>
          </cell>
          <cell r="E66">
            <v>1.905</v>
          </cell>
        </row>
        <row r="67">
          <cell r="A67">
            <v>56.25</v>
          </cell>
          <cell r="B67">
            <v>1.58</v>
          </cell>
          <cell r="D67">
            <v>56.25</v>
          </cell>
          <cell r="E67">
            <v>1.896</v>
          </cell>
        </row>
        <row r="68">
          <cell r="A68">
            <v>56.5</v>
          </cell>
          <cell r="B68">
            <v>1.568</v>
          </cell>
          <cell r="D68">
            <v>56.5</v>
          </cell>
          <cell r="E68">
            <v>1.887</v>
          </cell>
        </row>
        <row r="69">
          <cell r="A69">
            <v>56.75</v>
          </cell>
          <cell r="B69">
            <v>1.555</v>
          </cell>
          <cell r="D69">
            <v>56.75</v>
          </cell>
          <cell r="E69">
            <v>1.878</v>
          </cell>
        </row>
        <row r="70">
          <cell r="A70">
            <v>57</v>
          </cell>
          <cell r="B70">
            <v>1.543</v>
          </cell>
          <cell r="D70">
            <v>57</v>
          </cell>
          <cell r="E70">
            <v>1.869</v>
          </cell>
        </row>
        <row r="71">
          <cell r="A71">
            <v>57.25</v>
          </cell>
          <cell r="B71">
            <v>1.531</v>
          </cell>
          <cell r="D71">
            <v>57.25</v>
          </cell>
          <cell r="E71">
            <v>1.86</v>
          </cell>
        </row>
        <row r="72">
          <cell r="A72">
            <v>57.5</v>
          </cell>
          <cell r="B72">
            <v>1.518</v>
          </cell>
          <cell r="D72">
            <v>57.5</v>
          </cell>
          <cell r="E72">
            <v>1.852</v>
          </cell>
        </row>
        <row r="73">
          <cell r="A73">
            <v>57.75</v>
          </cell>
          <cell r="B73">
            <v>1.506</v>
          </cell>
          <cell r="D73">
            <v>57.75</v>
          </cell>
          <cell r="E73">
            <v>1.845</v>
          </cell>
        </row>
        <row r="74">
          <cell r="A74">
            <v>58</v>
          </cell>
          <cell r="B74">
            <v>1.497</v>
          </cell>
          <cell r="D74">
            <v>58</v>
          </cell>
          <cell r="E74">
            <v>1.838</v>
          </cell>
        </row>
        <row r="75">
          <cell r="A75">
            <v>58.25</v>
          </cell>
          <cell r="B75">
            <v>1.488</v>
          </cell>
          <cell r="D75">
            <v>58.25</v>
          </cell>
          <cell r="E75">
            <v>1.83</v>
          </cell>
        </row>
        <row r="76">
          <cell r="A76">
            <v>58.5</v>
          </cell>
          <cell r="B76">
            <v>1.478</v>
          </cell>
          <cell r="D76">
            <v>58.5</v>
          </cell>
          <cell r="E76">
            <v>1.821</v>
          </cell>
        </row>
        <row r="77">
          <cell r="A77">
            <v>58.75</v>
          </cell>
          <cell r="B77">
            <v>1.469</v>
          </cell>
          <cell r="D77">
            <v>58.75</v>
          </cell>
          <cell r="E77">
            <v>1.815</v>
          </cell>
        </row>
        <row r="78">
          <cell r="A78">
            <v>59</v>
          </cell>
          <cell r="B78">
            <v>1.46</v>
          </cell>
          <cell r="D78">
            <v>59</v>
          </cell>
          <cell r="E78">
            <v>1.808</v>
          </cell>
        </row>
        <row r="79">
          <cell r="A79">
            <v>59.25</v>
          </cell>
          <cell r="B79">
            <v>1.451</v>
          </cell>
          <cell r="D79">
            <v>59.25</v>
          </cell>
          <cell r="E79">
            <v>1.802</v>
          </cell>
        </row>
        <row r="80">
          <cell r="A80">
            <v>59.5</v>
          </cell>
          <cell r="B80">
            <v>1.442</v>
          </cell>
          <cell r="D80">
            <v>59.5</v>
          </cell>
          <cell r="E80">
            <v>1.795</v>
          </cell>
        </row>
        <row r="81">
          <cell r="A81">
            <v>59.75</v>
          </cell>
          <cell r="B81">
            <v>1.432</v>
          </cell>
          <cell r="D81">
            <v>59.75</v>
          </cell>
          <cell r="E81">
            <v>1.789</v>
          </cell>
        </row>
        <row r="82">
          <cell r="A82">
            <v>60</v>
          </cell>
          <cell r="B82">
            <v>1.423</v>
          </cell>
          <cell r="D82">
            <v>60</v>
          </cell>
          <cell r="E82">
            <v>1.783</v>
          </cell>
        </row>
        <row r="83">
          <cell r="A83">
            <v>60.25</v>
          </cell>
          <cell r="B83">
            <v>1.414</v>
          </cell>
          <cell r="D83">
            <v>60.25</v>
          </cell>
          <cell r="E83">
            <v>1.776</v>
          </cell>
        </row>
        <row r="84">
          <cell r="A84">
            <v>60.5</v>
          </cell>
          <cell r="B84">
            <v>1.405</v>
          </cell>
          <cell r="D84">
            <v>60.5</v>
          </cell>
          <cell r="E84">
            <v>1.77</v>
          </cell>
        </row>
        <row r="85">
          <cell r="A85">
            <v>60.75</v>
          </cell>
          <cell r="B85">
            <v>1.398</v>
          </cell>
          <cell r="D85">
            <v>60.75</v>
          </cell>
          <cell r="E85">
            <v>1.764</v>
          </cell>
        </row>
        <row r="86">
          <cell r="A86">
            <v>61</v>
          </cell>
          <cell r="B86">
            <v>1.391</v>
          </cell>
          <cell r="D86">
            <v>61</v>
          </cell>
          <cell r="E86">
            <v>1.757</v>
          </cell>
        </row>
        <row r="87">
          <cell r="A87">
            <v>61.25</v>
          </cell>
          <cell r="B87">
            <v>1.384</v>
          </cell>
          <cell r="D87">
            <v>61.25</v>
          </cell>
          <cell r="E87">
            <v>1.751</v>
          </cell>
        </row>
        <row r="88">
          <cell r="A88">
            <v>61.5</v>
          </cell>
          <cell r="B88">
            <v>1.377</v>
          </cell>
          <cell r="D88">
            <v>61.5</v>
          </cell>
          <cell r="E88">
            <v>1.745</v>
          </cell>
        </row>
        <row r="89">
          <cell r="A89">
            <v>61.75</v>
          </cell>
          <cell r="B89">
            <v>1.371</v>
          </cell>
          <cell r="D89">
            <v>61.75</v>
          </cell>
          <cell r="E89">
            <v>1.74</v>
          </cell>
        </row>
        <row r="90">
          <cell r="A90">
            <v>62</v>
          </cell>
          <cell r="B90">
            <v>1.364</v>
          </cell>
          <cell r="D90">
            <v>62</v>
          </cell>
          <cell r="E90">
            <v>1.736</v>
          </cell>
        </row>
        <row r="91">
          <cell r="A91">
            <v>62.25</v>
          </cell>
          <cell r="B91">
            <v>1.357</v>
          </cell>
          <cell r="D91">
            <v>62.25</v>
          </cell>
          <cell r="E91">
            <v>1.73</v>
          </cell>
        </row>
        <row r="92">
          <cell r="A92">
            <v>62.5</v>
          </cell>
          <cell r="B92">
            <v>1.35</v>
          </cell>
          <cell r="D92">
            <v>62.5</v>
          </cell>
          <cell r="E92">
            <v>1.725</v>
          </cell>
        </row>
        <row r="93">
          <cell r="A93">
            <v>62.75</v>
          </cell>
          <cell r="B93">
            <v>1.343</v>
          </cell>
          <cell r="D93">
            <v>62.75</v>
          </cell>
          <cell r="E93">
            <v>1.72</v>
          </cell>
        </row>
        <row r="94">
          <cell r="A94">
            <v>63</v>
          </cell>
          <cell r="B94">
            <v>1.336</v>
          </cell>
          <cell r="D94">
            <v>63</v>
          </cell>
          <cell r="E94">
            <v>1.715</v>
          </cell>
        </row>
        <row r="95">
          <cell r="A95">
            <v>63.25</v>
          </cell>
          <cell r="B95">
            <v>1.329</v>
          </cell>
          <cell r="D95">
            <v>63.25</v>
          </cell>
          <cell r="E95">
            <v>1.711</v>
          </cell>
        </row>
        <row r="96">
          <cell r="A96">
            <v>63.5</v>
          </cell>
          <cell r="B96">
            <v>1.322</v>
          </cell>
          <cell r="D96">
            <v>63.5</v>
          </cell>
          <cell r="E96">
            <v>1.707</v>
          </cell>
        </row>
        <row r="97">
          <cell r="A97">
            <v>63.75</v>
          </cell>
          <cell r="B97">
            <v>1.317</v>
          </cell>
          <cell r="D97">
            <v>63.75</v>
          </cell>
          <cell r="E97">
            <v>1.703</v>
          </cell>
        </row>
        <row r="98">
          <cell r="A98">
            <v>64</v>
          </cell>
          <cell r="B98">
            <v>1.311</v>
          </cell>
          <cell r="D98">
            <v>64</v>
          </cell>
          <cell r="E98">
            <v>1.698</v>
          </cell>
        </row>
        <row r="99">
          <cell r="A99">
            <v>64.25</v>
          </cell>
          <cell r="B99">
            <v>1.306</v>
          </cell>
          <cell r="D99">
            <v>64.25</v>
          </cell>
          <cell r="E99">
            <v>1.694</v>
          </cell>
        </row>
        <row r="100">
          <cell r="A100">
            <v>64.5</v>
          </cell>
          <cell r="B100">
            <v>1.3</v>
          </cell>
          <cell r="D100">
            <v>64.5</v>
          </cell>
          <cell r="E100">
            <v>1.69</v>
          </cell>
        </row>
        <row r="101">
          <cell r="A101">
            <v>64.75</v>
          </cell>
          <cell r="B101">
            <v>1.295</v>
          </cell>
          <cell r="D101">
            <v>64.75</v>
          </cell>
          <cell r="E101">
            <v>1.686</v>
          </cell>
        </row>
        <row r="102">
          <cell r="A102">
            <v>65</v>
          </cell>
          <cell r="B102">
            <v>1.29</v>
          </cell>
          <cell r="D102">
            <v>65</v>
          </cell>
          <cell r="E102">
            <v>1.681</v>
          </cell>
        </row>
        <row r="103">
          <cell r="A103">
            <v>65.25</v>
          </cell>
          <cell r="B103">
            <v>1.284</v>
          </cell>
          <cell r="D103">
            <v>65.25</v>
          </cell>
          <cell r="E103">
            <v>1.676</v>
          </cell>
        </row>
        <row r="104">
          <cell r="A104">
            <v>65.5</v>
          </cell>
          <cell r="B104">
            <v>1.279</v>
          </cell>
          <cell r="D104">
            <v>65.5</v>
          </cell>
          <cell r="E104">
            <v>1.672</v>
          </cell>
        </row>
        <row r="105">
          <cell r="A105">
            <v>65.75</v>
          </cell>
          <cell r="B105">
            <v>1.273</v>
          </cell>
          <cell r="D105">
            <v>65.75</v>
          </cell>
          <cell r="E105">
            <v>1.668</v>
          </cell>
        </row>
        <row r="106">
          <cell r="A106">
            <v>66</v>
          </cell>
          <cell r="B106">
            <v>1.268</v>
          </cell>
          <cell r="D106">
            <v>66</v>
          </cell>
          <cell r="E106">
            <v>1.664</v>
          </cell>
        </row>
        <row r="107">
          <cell r="A107">
            <v>66.25</v>
          </cell>
          <cell r="B107">
            <v>1.263</v>
          </cell>
          <cell r="D107">
            <v>66.25</v>
          </cell>
          <cell r="E107">
            <v>1.66</v>
          </cell>
        </row>
        <row r="108">
          <cell r="A108">
            <v>66.5</v>
          </cell>
          <cell r="B108">
            <v>1.257</v>
          </cell>
          <cell r="D108">
            <v>66.5</v>
          </cell>
          <cell r="E108">
            <v>1.655</v>
          </cell>
        </row>
        <row r="109">
          <cell r="A109">
            <v>66.75</v>
          </cell>
          <cell r="B109">
            <v>1.252</v>
          </cell>
          <cell r="D109">
            <v>66.75</v>
          </cell>
          <cell r="E109">
            <v>1.651</v>
          </cell>
        </row>
        <row r="110">
          <cell r="A110">
            <v>67</v>
          </cell>
          <cell r="B110">
            <v>1.246</v>
          </cell>
          <cell r="D110">
            <v>67</v>
          </cell>
          <cell r="E110">
            <v>1.647</v>
          </cell>
        </row>
        <row r="111">
          <cell r="A111">
            <v>67.25</v>
          </cell>
          <cell r="B111">
            <v>1.242</v>
          </cell>
          <cell r="D111">
            <v>67.25</v>
          </cell>
          <cell r="E111">
            <v>1.643</v>
          </cell>
        </row>
        <row r="112">
          <cell r="A112">
            <v>67.5</v>
          </cell>
          <cell r="B112">
            <v>1.237</v>
          </cell>
          <cell r="D112">
            <v>67.5</v>
          </cell>
          <cell r="E112">
            <v>1.639</v>
          </cell>
        </row>
        <row r="113">
          <cell r="A113">
            <v>67.75</v>
          </cell>
          <cell r="B113">
            <v>1.233</v>
          </cell>
          <cell r="D113">
            <v>67.75</v>
          </cell>
          <cell r="E113">
            <v>1.634</v>
          </cell>
        </row>
        <row r="114">
          <cell r="A114">
            <v>68</v>
          </cell>
          <cell r="B114">
            <v>1.228</v>
          </cell>
          <cell r="D114">
            <v>68</v>
          </cell>
          <cell r="E114">
            <v>1.631</v>
          </cell>
        </row>
        <row r="115">
          <cell r="A115">
            <v>68.25</v>
          </cell>
          <cell r="B115">
            <v>1.224</v>
          </cell>
          <cell r="D115">
            <v>68.25</v>
          </cell>
          <cell r="E115">
            <v>1.627</v>
          </cell>
        </row>
        <row r="116">
          <cell r="A116">
            <v>68.5</v>
          </cell>
          <cell r="B116">
            <v>1.219</v>
          </cell>
          <cell r="D116">
            <v>68.5</v>
          </cell>
          <cell r="E116">
            <v>1.623</v>
          </cell>
        </row>
        <row r="117">
          <cell r="A117">
            <v>68.75</v>
          </cell>
          <cell r="B117">
            <v>1.215</v>
          </cell>
          <cell r="D117">
            <v>68.75</v>
          </cell>
          <cell r="E117">
            <v>1.62</v>
          </cell>
        </row>
        <row r="118">
          <cell r="A118">
            <v>69</v>
          </cell>
          <cell r="B118">
            <v>1.21</v>
          </cell>
          <cell r="D118">
            <v>69</v>
          </cell>
          <cell r="E118">
            <v>1.618</v>
          </cell>
        </row>
        <row r="119">
          <cell r="A119">
            <v>69.25</v>
          </cell>
          <cell r="B119">
            <v>1.206</v>
          </cell>
          <cell r="D119">
            <v>69.25</v>
          </cell>
          <cell r="E119">
            <v>1.615</v>
          </cell>
        </row>
        <row r="120">
          <cell r="A120">
            <v>69.5</v>
          </cell>
          <cell r="B120">
            <v>1.202</v>
          </cell>
          <cell r="D120">
            <v>69.5</v>
          </cell>
          <cell r="E120">
            <v>1.612</v>
          </cell>
        </row>
        <row r="121">
          <cell r="A121">
            <v>69.75</v>
          </cell>
          <cell r="B121">
            <v>1.198</v>
          </cell>
          <cell r="D121">
            <v>69.75</v>
          </cell>
          <cell r="E121">
            <v>1.608</v>
          </cell>
        </row>
        <row r="122">
          <cell r="A122">
            <v>70</v>
          </cell>
          <cell r="B122">
            <v>1.194</v>
          </cell>
          <cell r="D122">
            <v>70</v>
          </cell>
          <cell r="E122">
            <v>1.605</v>
          </cell>
        </row>
        <row r="123">
          <cell r="A123">
            <v>70.25</v>
          </cell>
          <cell r="B123">
            <v>1.19</v>
          </cell>
          <cell r="D123">
            <v>70.25</v>
          </cell>
          <cell r="E123">
            <v>1.601</v>
          </cell>
        </row>
        <row r="124">
          <cell r="A124">
            <v>70.5</v>
          </cell>
          <cell r="B124">
            <v>1.186</v>
          </cell>
          <cell r="D124">
            <v>70.5</v>
          </cell>
          <cell r="E124">
            <v>1.598</v>
          </cell>
        </row>
        <row r="125">
          <cell r="A125">
            <v>70.75</v>
          </cell>
          <cell r="B125">
            <v>1.182</v>
          </cell>
          <cell r="D125">
            <v>70.75</v>
          </cell>
          <cell r="E125">
            <v>1.595</v>
          </cell>
        </row>
        <row r="126">
          <cell r="A126">
            <v>71</v>
          </cell>
          <cell r="B126">
            <v>1.178</v>
          </cell>
          <cell r="D126">
            <v>71</v>
          </cell>
          <cell r="E126">
            <v>1.592</v>
          </cell>
        </row>
        <row r="127">
          <cell r="A127">
            <v>71.25</v>
          </cell>
          <cell r="B127">
            <v>1.174</v>
          </cell>
          <cell r="D127">
            <v>71.25</v>
          </cell>
          <cell r="E127">
            <v>1.589</v>
          </cell>
        </row>
        <row r="128">
          <cell r="A128">
            <v>71.5</v>
          </cell>
          <cell r="B128">
            <v>1.17</v>
          </cell>
          <cell r="D128">
            <v>71.5</v>
          </cell>
          <cell r="E128">
            <v>1.586</v>
          </cell>
        </row>
        <row r="129">
          <cell r="A129">
            <v>71.75</v>
          </cell>
          <cell r="B129">
            <v>1.166</v>
          </cell>
          <cell r="D129">
            <v>71.75</v>
          </cell>
          <cell r="E129">
            <v>1.583</v>
          </cell>
        </row>
        <row r="130">
          <cell r="A130">
            <v>72</v>
          </cell>
          <cell r="B130">
            <v>1.162</v>
          </cell>
          <cell r="D130">
            <v>72</v>
          </cell>
          <cell r="E130">
            <v>1.58</v>
          </cell>
        </row>
        <row r="131">
          <cell r="A131">
            <v>72.25</v>
          </cell>
          <cell r="B131">
            <v>1.158</v>
          </cell>
          <cell r="D131">
            <v>72.25</v>
          </cell>
          <cell r="E131">
            <v>1.577</v>
          </cell>
        </row>
        <row r="132">
          <cell r="A132">
            <v>72.5</v>
          </cell>
          <cell r="B132">
            <v>1.155</v>
          </cell>
          <cell r="D132">
            <v>72.5</v>
          </cell>
          <cell r="E132">
            <v>1.574</v>
          </cell>
        </row>
        <row r="133">
          <cell r="A133">
            <v>72.75</v>
          </cell>
          <cell r="B133">
            <v>1.151</v>
          </cell>
          <cell r="D133">
            <v>72.75</v>
          </cell>
          <cell r="E133">
            <v>1.571</v>
          </cell>
        </row>
        <row r="134">
          <cell r="A134">
            <v>73</v>
          </cell>
          <cell r="B134">
            <v>1.147</v>
          </cell>
          <cell r="D134">
            <v>73</v>
          </cell>
          <cell r="E134">
            <v>1.567</v>
          </cell>
        </row>
        <row r="135">
          <cell r="A135">
            <v>73.25</v>
          </cell>
          <cell r="B135">
            <v>1.143</v>
          </cell>
          <cell r="D135">
            <v>73.25</v>
          </cell>
          <cell r="E135">
            <v>1.564</v>
          </cell>
        </row>
        <row r="136">
          <cell r="A136">
            <v>73.5</v>
          </cell>
          <cell r="B136">
            <v>1.139</v>
          </cell>
          <cell r="D136">
            <v>73.5</v>
          </cell>
          <cell r="E136">
            <v>1.561</v>
          </cell>
        </row>
        <row r="137">
          <cell r="A137">
            <v>73.75</v>
          </cell>
          <cell r="B137">
            <v>1.136</v>
          </cell>
          <cell r="D137">
            <v>73.75</v>
          </cell>
          <cell r="E137">
            <v>1.558</v>
          </cell>
        </row>
        <row r="138">
          <cell r="A138">
            <v>74</v>
          </cell>
          <cell r="B138">
            <v>1.132</v>
          </cell>
          <cell r="D138">
            <v>74</v>
          </cell>
          <cell r="E138">
            <v>1.555</v>
          </cell>
        </row>
        <row r="139">
          <cell r="A139">
            <v>74.25</v>
          </cell>
          <cell r="B139">
            <v>1.128</v>
          </cell>
          <cell r="D139">
            <v>74.25</v>
          </cell>
          <cell r="E139">
            <v>1.552</v>
          </cell>
        </row>
        <row r="140">
          <cell r="A140">
            <v>74.5</v>
          </cell>
          <cell r="B140">
            <v>1.124</v>
          </cell>
          <cell r="D140">
            <v>74.5</v>
          </cell>
          <cell r="E140">
            <v>1.549</v>
          </cell>
        </row>
        <row r="141">
          <cell r="A141">
            <v>74.75</v>
          </cell>
          <cell r="B141">
            <v>1.12</v>
          </cell>
          <cell r="D141">
            <v>74.75</v>
          </cell>
          <cell r="E141">
            <v>1.546</v>
          </cell>
        </row>
        <row r="142">
          <cell r="A142">
            <v>75</v>
          </cell>
          <cell r="B142">
            <v>1.117</v>
          </cell>
          <cell r="D142">
            <v>75</v>
          </cell>
          <cell r="E142">
            <v>1.543</v>
          </cell>
        </row>
        <row r="143">
          <cell r="A143">
            <v>75.25</v>
          </cell>
          <cell r="B143">
            <v>1.114</v>
          </cell>
          <cell r="D143">
            <v>75.25</v>
          </cell>
          <cell r="E143">
            <v>1.541</v>
          </cell>
        </row>
        <row r="144">
          <cell r="A144">
            <v>75.5</v>
          </cell>
          <cell r="B144">
            <v>1.11</v>
          </cell>
          <cell r="D144">
            <v>75.5</v>
          </cell>
          <cell r="E144">
            <v>1.539</v>
          </cell>
        </row>
        <row r="145">
          <cell r="A145">
            <v>75.75</v>
          </cell>
          <cell r="B145">
            <v>1.107</v>
          </cell>
          <cell r="D145">
            <v>75.75</v>
          </cell>
          <cell r="E145">
            <v>1.536</v>
          </cell>
        </row>
        <row r="146">
          <cell r="A146">
            <v>76</v>
          </cell>
          <cell r="B146">
            <v>1.103</v>
          </cell>
          <cell r="D146">
            <v>76</v>
          </cell>
          <cell r="E146">
            <v>1.534</v>
          </cell>
        </row>
        <row r="147">
          <cell r="A147">
            <v>76.25</v>
          </cell>
          <cell r="B147">
            <v>1.1</v>
          </cell>
          <cell r="D147">
            <v>76.25</v>
          </cell>
          <cell r="E147">
            <v>1.531</v>
          </cell>
        </row>
        <row r="148">
          <cell r="A148">
            <v>76.5</v>
          </cell>
          <cell r="B148">
            <v>1.096</v>
          </cell>
          <cell r="D148">
            <v>76.5</v>
          </cell>
          <cell r="E148">
            <v>1.529</v>
          </cell>
        </row>
        <row r="149">
          <cell r="A149">
            <v>76.75</v>
          </cell>
          <cell r="B149">
            <v>1.093</v>
          </cell>
          <cell r="D149">
            <v>76.75</v>
          </cell>
          <cell r="E149">
            <v>1.526</v>
          </cell>
        </row>
        <row r="150">
          <cell r="A150">
            <v>77</v>
          </cell>
          <cell r="B150">
            <v>1.09</v>
          </cell>
          <cell r="D150">
            <v>77</v>
          </cell>
          <cell r="E150">
            <v>1.524</v>
          </cell>
        </row>
        <row r="151">
          <cell r="A151">
            <v>77.25</v>
          </cell>
          <cell r="B151">
            <v>1.087</v>
          </cell>
          <cell r="D151">
            <v>77.25</v>
          </cell>
          <cell r="E151">
            <v>1.521</v>
          </cell>
        </row>
        <row r="152">
          <cell r="A152">
            <v>77.5</v>
          </cell>
          <cell r="B152">
            <v>1.084</v>
          </cell>
          <cell r="D152">
            <v>77.5</v>
          </cell>
          <cell r="E152">
            <v>1.519</v>
          </cell>
        </row>
        <row r="153">
          <cell r="A153">
            <v>77.75</v>
          </cell>
          <cell r="B153">
            <v>1.081</v>
          </cell>
          <cell r="D153">
            <v>77.75</v>
          </cell>
          <cell r="E153">
            <v>1.517</v>
          </cell>
        </row>
        <row r="154">
          <cell r="A154">
            <v>78</v>
          </cell>
          <cell r="B154">
            <v>1.078</v>
          </cell>
          <cell r="D154">
            <v>78</v>
          </cell>
          <cell r="E154">
            <v>1.515</v>
          </cell>
        </row>
        <row r="155">
          <cell r="A155">
            <v>78.25</v>
          </cell>
          <cell r="B155">
            <v>1.075</v>
          </cell>
          <cell r="D155">
            <v>78.25</v>
          </cell>
          <cell r="E155">
            <v>1.512</v>
          </cell>
        </row>
        <row r="156">
          <cell r="A156">
            <v>78.5</v>
          </cell>
          <cell r="B156">
            <v>1.072</v>
          </cell>
          <cell r="D156">
            <v>78.5</v>
          </cell>
          <cell r="E156">
            <v>1.51</v>
          </cell>
        </row>
        <row r="157">
          <cell r="A157">
            <v>78.75</v>
          </cell>
          <cell r="B157">
            <v>1.069</v>
          </cell>
          <cell r="D157">
            <v>78.75</v>
          </cell>
          <cell r="E157">
            <v>1.508</v>
          </cell>
        </row>
        <row r="158">
          <cell r="A158">
            <v>79</v>
          </cell>
          <cell r="B158">
            <v>1.066</v>
          </cell>
          <cell r="D158">
            <v>79</v>
          </cell>
          <cell r="E158">
            <v>1.506</v>
          </cell>
        </row>
        <row r="159">
          <cell r="A159">
            <v>79.25</v>
          </cell>
          <cell r="B159">
            <v>1.063</v>
          </cell>
          <cell r="D159">
            <v>79.25</v>
          </cell>
          <cell r="E159">
            <v>1.503</v>
          </cell>
        </row>
        <row r="160">
          <cell r="A160">
            <v>79.5</v>
          </cell>
          <cell r="B160">
            <v>1.06</v>
          </cell>
          <cell r="D160">
            <v>79.5</v>
          </cell>
          <cell r="E160">
            <v>1.501</v>
          </cell>
        </row>
        <row r="161">
          <cell r="A161">
            <v>79.75</v>
          </cell>
          <cell r="B161">
            <v>1.057</v>
          </cell>
          <cell r="D161">
            <v>79.75</v>
          </cell>
          <cell r="E161">
            <v>1.499</v>
          </cell>
        </row>
        <row r="162">
          <cell r="A162">
            <v>80</v>
          </cell>
          <cell r="B162">
            <v>1.054</v>
          </cell>
          <cell r="D162">
            <v>80</v>
          </cell>
          <cell r="E162">
            <v>1.497</v>
          </cell>
        </row>
        <row r="163">
          <cell r="A163">
            <v>80.25</v>
          </cell>
          <cell r="B163">
            <v>1.051</v>
          </cell>
          <cell r="D163">
            <v>80.25</v>
          </cell>
          <cell r="E163">
            <v>1.494</v>
          </cell>
        </row>
        <row r="164">
          <cell r="A164">
            <v>80.5</v>
          </cell>
          <cell r="B164">
            <v>1.048</v>
          </cell>
          <cell r="D164">
            <v>80.5</v>
          </cell>
          <cell r="E164">
            <v>1.492</v>
          </cell>
        </row>
        <row r="165">
          <cell r="A165">
            <v>80.75</v>
          </cell>
          <cell r="B165">
            <v>1.046</v>
          </cell>
          <cell r="D165">
            <v>80.75</v>
          </cell>
          <cell r="E165">
            <v>1.49</v>
          </cell>
        </row>
        <row r="166">
          <cell r="A166">
            <v>81</v>
          </cell>
          <cell r="B166">
            <v>1.044</v>
          </cell>
          <cell r="D166">
            <v>81</v>
          </cell>
          <cell r="E166">
            <v>1.488</v>
          </cell>
        </row>
        <row r="167">
          <cell r="A167">
            <v>81.25</v>
          </cell>
          <cell r="B167">
            <v>1.041</v>
          </cell>
          <cell r="D167">
            <v>81.25</v>
          </cell>
          <cell r="E167">
            <v>1.485</v>
          </cell>
        </row>
        <row r="168">
          <cell r="A168">
            <v>81.5</v>
          </cell>
          <cell r="B168">
            <v>1.039</v>
          </cell>
          <cell r="D168">
            <v>81.5</v>
          </cell>
          <cell r="E168">
            <v>1.483</v>
          </cell>
        </row>
        <row r="169">
          <cell r="A169">
            <v>81.75</v>
          </cell>
          <cell r="B169">
            <v>1.036</v>
          </cell>
          <cell r="D169">
            <v>81.75</v>
          </cell>
          <cell r="E169">
            <v>1.481</v>
          </cell>
        </row>
        <row r="170">
          <cell r="A170">
            <v>82</v>
          </cell>
          <cell r="B170">
            <v>1.034</v>
          </cell>
          <cell r="D170">
            <v>82</v>
          </cell>
          <cell r="E170">
            <v>1.479</v>
          </cell>
        </row>
        <row r="171">
          <cell r="A171">
            <v>82.25</v>
          </cell>
          <cell r="B171">
            <v>1.031</v>
          </cell>
          <cell r="D171">
            <v>82.25</v>
          </cell>
          <cell r="E171">
            <v>1.477</v>
          </cell>
        </row>
        <row r="172">
          <cell r="A172">
            <v>82.5</v>
          </cell>
          <cell r="B172">
            <v>1.029</v>
          </cell>
          <cell r="D172">
            <v>82.5</v>
          </cell>
          <cell r="E172">
            <v>1.475</v>
          </cell>
        </row>
        <row r="173">
          <cell r="A173">
            <v>82.75</v>
          </cell>
          <cell r="B173">
            <v>1.026</v>
          </cell>
          <cell r="D173">
            <v>82.75</v>
          </cell>
          <cell r="E173">
            <v>1.473</v>
          </cell>
        </row>
        <row r="174">
          <cell r="A174">
            <v>83</v>
          </cell>
          <cell r="B174">
            <v>1.024</v>
          </cell>
          <cell r="D174">
            <v>83</v>
          </cell>
          <cell r="E174">
            <v>1.471</v>
          </cell>
        </row>
        <row r="175">
          <cell r="A175">
            <v>83.25</v>
          </cell>
          <cell r="B175">
            <v>1.022</v>
          </cell>
          <cell r="D175">
            <v>83.25</v>
          </cell>
          <cell r="E175">
            <v>1.469</v>
          </cell>
        </row>
        <row r="176">
          <cell r="A176">
            <v>83.5</v>
          </cell>
          <cell r="B176">
            <v>1.019</v>
          </cell>
          <cell r="D176">
            <v>83.5</v>
          </cell>
          <cell r="E176">
            <v>1.466</v>
          </cell>
        </row>
        <row r="177">
          <cell r="A177">
            <v>83.75</v>
          </cell>
          <cell r="B177">
            <v>1.017</v>
          </cell>
          <cell r="D177">
            <v>83.75</v>
          </cell>
          <cell r="E177">
            <v>1.464</v>
          </cell>
        </row>
        <row r="178">
          <cell r="A178">
            <v>84</v>
          </cell>
          <cell r="B178">
            <v>1.015</v>
          </cell>
          <cell r="D178">
            <v>84</v>
          </cell>
          <cell r="E178">
            <v>1.462</v>
          </cell>
        </row>
        <row r="179">
          <cell r="A179">
            <v>84.25</v>
          </cell>
          <cell r="B179">
            <v>1.013</v>
          </cell>
          <cell r="D179">
            <v>84.25</v>
          </cell>
          <cell r="E179">
            <v>1.46</v>
          </cell>
        </row>
        <row r="180">
          <cell r="A180">
            <v>84.5</v>
          </cell>
          <cell r="B180">
            <v>1.011</v>
          </cell>
          <cell r="D180">
            <v>84.5</v>
          </cell>
          <cell r="E180">
            <v>1.457</v>
          </cell>
        </row>
        <row r="181">
          <cell r="A181">
            <v>84.75</v>
          </cell>
          <cell r="B181">
            <v>1.008</v>
          </cell>
          <cell r="D181">
            <v>84.75</v>
          </cell>
          <cell r="E181">
            <v>1.455</v>
          </cell>
        </row>
        <row r="182">
          <cell r="A182">
            <v>85</v>
          </cell>
          <cell r="B182">
            <v>1.006</v>
          </cell>
          <cell r="D182">
            <v>85</v>
          </cell>
          <cell r="E182">
            <v>1.453</v>
          </cell>
        </row>
        <row r="183">
          <cell r="A183">
            <v>85.25</v>
          </cell>
          <cell r="B183">
            <v>1.004</v>
          </cell>
          <cell r="D183">
            <v>85.25</v>
          </cell>
          <cell r="E183">
            <v>1.451</v>
          </cell>
        </row>
        <row r="184">
          <cell r="A184">
            <v>85.5</v>
          </cell>
          <cell r="B184">
            <v>1.002</v>
          </cell>
          <cell r="D184">
            <v>85.5</v>
          </cell>
          <cell r="E184">
            <v>1.449</v>
          </cell>
        </row>
        <row r="185">
          <cell r="A185">
            <v>85.75</v>
          </cell>
          <cell r="B185">
            <v>1</v>
          </cell>
          <cell r="D185">
            <v>85.75</v>
          </cell>
          <cell r="E185">
            <v>1.447</v>
          </cell>
        </row>
        <row r="186">
          <cell r="A186">
            <v>86</v>
          </cell>
          <cell r="B186">
            <v>0.998</v>
          </cell>
          <cell r="D186">
            <v>86</v>
          </cell>
          <cell r="E186">
            <v>1.445</v>
          </cell>
        </row>
        <row r="187">
          <cell r="A187">
            <v>86.25</v>
          </cell>
          <cell r="B187">
            <v>0.996</v>
          </cell>
          <cell r="D187">
            <v>86.25</v>
          </cell>
          <cell r="E187">
            <v>1.443</v>
          </cell>
        </row>
        <row r="188">
          <cell r="A188">
            <v>86.5</v>
          </cell>
          <cell r="B188">
            <v>0.994</v>
          </cell>
          <cell r="D188">
            <v>86.5</v>
          </cell>
          <cell r="E188">
            <v>1.442</v>
          </cell>
        </row>
        <row r="189">
          <cell r="A189">
            <v>86.75</v>
          </cell>
          <cell r="B189">
            <v>0.992</v>
          </cell>
          <cell r="D189">
            <v>86.75</v>
          </cell>
          <cell r="E189">
            <v>1.44</v>
          </cell>
        </row>
        <row r="190">
          <cell r="A190">
            <v>87</v>
          </cell>
          <cell r="B190">
            <v>0.99</v>
          </cell>
          <cell r="D190">
            <v>87</v>
          </cell>
          <cell r="E190">
            <v>1.439</v>
          </cell>
        </row>
        <row r="191">
          <cell r="A191">
            <v>87.25</v>
          </cell>
          <cell r="B191">
            <v>0.988</v>
          </cell>
          <cell r="D191">
            <v>87.25</v>
          </cell>
          <cell r="E191">
            <v>1.437</v>
          </cell>
        </row>
        <row r="192">
          <cell r="A192">
            <v>87.5</v>
          </cell>
          <cell r="B192">
            <v>0.987</v>
          </cell>
          <cell r="D192">
            <v>87.5</v>
          </cell>
          <cell r="E192">
            <v>1.436</v>
          </cell>
        </row>
        <row r="193">
          <cell r="A193">
            <v>87.75</v>
          </cell>
          <cell r="B193">
            <v>0.985</v>
          </cell>
          <cell r="D193">
            <v>87.75</v>
          </cell>
          <cell r="E193">
            <v>1.434</v>
          </cell>
        </row>
        <row r="194">
          <cell r="A194">
            <v>88</v>
          </cell>
          <cell r="B194">
            <v>0.983</v>
          </cell>
          <cell r="D194">
            <v>88</v>
          </cell>
          <cell r="E194">
            <v>1.433</v>
          </cell>
        </row>
        <row r="195">
          <cell r="A195">
            <v>88.25</v>
          </cell>
          <cell r="B195">
            <v>0.981</v>
          </cell>
          <cell r="D195">
            <v>88.25</v>
          </cell>
          <cell r="E195">
            <v>1.431</v>
          </cell>
        </row>
        <row r="196">
          <cell r="A196">
            <v>88.5</v>
          </cell>
          <cell r="B196">
            <v>0.979</v>
          </cell>
          <cell r="D196">
            <v>88.5</v>
          </cell>
          <cell r="E196">
            <v>1.429</v>
          </cell>
        </row>
        <row r="197">
          <cell r="A197">
            <v>88.75</v>
          </cell>
          <cell r="B197">
            <v>0.978</v>
          </cell>
          <cell r="D197">
            <v>88.75</v>
          </cell>
          <cell r="E197">
            <v>1.428</v>
          </cell>
        </row>
        <row r="198">
          <cell r="A198">
            <v>89</v>
          </cell>
          <cell r="B198">
            <v>0.976</v>
          </cell>
          <cell r="D198">
            <v>89</v>
          </cell>
          <cell r="E198">
            <v>1.427</v>
          </cell>
        </row>
        <row r="199">
          <cell r="A199">
            <v>89.25</v>
          </cell>
          <cell r="B199">
            <v>0.974</v>
          </cell>
          <cell r="D199">
            <v>89.25</v>
          </cell>
          <cell r="E199">
            <v>1.425</v>
          </cell>
        </row>
        <row r="200">
          <cell r="A200">
            <v>89.5</v>
          </cell>
          <cell r="B200">
            <v>0.972</v>
          </cell>
          <cell r="D200">
            <v>89.5</v>
          </cell>
          <cell r="E200">
            <v>1.424</v>
          </cell>
        </row>
        <row r="201">
          <cell r="A201">
            <v>89.75</v>
          </cell>
          <cell r="B201">
            <v>0.97</v>
          </cell>
          <cell r="D201">
            <v>89.75</v>
          </cell>
          <cell r="E201">
            <v>1.422</v>
          </cell>
        </row>
        <row r="202">
          <cell r="A202">
            <v>90</v>
          </cell>
          <cell r="B202">
            <v>0.969</v>
          </cell>
          <cell r="D202">
            <v>90</v>
          </cell>
          <cell r="E202">
            <v>1.42</v>
          </cell>
        </row>
        <row r="203">
          <cell r="A203">
            <v>90.25</v>
          </cell>
          <cell r="B203">
            <v>0.967</v>
          </cell>
          <cell r="D203">
            <v>90.25</v>
          </cell>
          <cell r="E203">
            <v>1.418</v>
          </cell>
        </row>
        <row r="204">
          <cell r="A204">
            <v>90.5</v>
          </cell>
          <cell r="B204">
            <v>0.965</v>
          </cell>
          <cell r="D204">
            <v>90.5</v>
          </cell>
          <cell r="E204">
            <v>1.417</v>
          </cell>
        </row>
        <row r="205">
          <cell r="A205">
            <v>90.75</v>
          </cell>
          <cell r="B205">
            <v>0.963</v>
          </cell>
          <cell r="D205">
            <v>90.75</v>
          </cell>
          <cell r="E205">
            <v>1.415</v>
          </cell>
        </row>
        <row r="206">
          <cell r="A206">
            <v>91</v>
          </cell>
          <cell r="B206">
            <v>0.961</v>
          </cell>
          <cell r="D206">
            <v>91</v>
          </cell>
          <cell r="E206">
            <v>1.414</v>
          </cell>
        </row>
        <row r="207">
          <cell r="A207">
            <v>91.25</v>
          </cell>
          <cell r="B207">
            <v>0.96</v>
          </cell>
          <cell r="D207">
            <v>91.25</v>
          </cell>
          <cell r="E207">
            <v>1.412</v>
          </cell>
        </row>
        <row r="208">
          <cell r="A208">
            <v>91.5</v>
          </cell>
          <cell r="B208">
            <v>0.958</v>
          </cell>
          <cell r="D208">
            <v>91.5</v>
          </cell>
          <cell r="E208">
            <v>1.411</v>
          </cell>
        </row>
        <row r="209">
          <cell r="A209">
            <v>91.75</v>
          </cell>
          <cell r="B209">
            <v>0.956</v>
          </cell>
          <cell r="D209">
            <v>91.75</v>
          </cell>
          <cell r="E209">
            <v>1.409</v>
          </cell>
        </row>
        <row r="210">
          <cell r="A210">
            <v>92</v>
          </cell>
          <cell r="B210">
            <v>0.954</v>
          </cell>
          <cell r="D210">
            <v>92</v>
          </cell>
          <cell r="E210">
            <v>1.408</v>
          </cell>
        </row>
        <row r="211">
          <cell r="A211">
            <v>92.25</v>
          </cell>
          <cell r="B211">
            <v>0.952</v>
          </cell>
          <cell r="D211">
            <v>92.25</v>
          </cell>
          <cell r="E211">
            <v>1.407</v>
          </cell>
        </row>
        <row r="212">
          <cell r="A212">
            <v>92.5</v>
          </cell>
          <cell r="B212">
            <v>0.951</v>
          </cell>
          <cell r="D212">
            <v>92.5</v>
          </cell>
          <cell r="E212">
            <v>1.405</v>
          </cell>
        </row>
        <row r="213">
          <cell r="A213">
            <v>92.75</v>
          </cell>
          <cell r="B213">
            <v>0.95</v>
          </cell>
          <cell r="D213">
            <v>92.75</v>
          </cell>
          <cell r="E213">
            <v>1.404</v>
          </cell>
        </row>
        <row r="214">
          <cell r="A214">
            <v>93</v>
          </cell>
          <cell r="B214">
            <v>0.948</v>
          </cell>
          <cell r="D214">
            <v>93</v>
          </cell>
          <cell r="E214">
            <v>1.403</v>
          </cell>
        </row>
        <row r="215">
          <cell r="A215">
            <v>93.25</v>
          </cell>
          <cell r="B215">
            <v>0.947</v>
          </cell>
          <cell r="D215">
            <v>93.25</v>
          </cell>
          <cell r="E215">
            <v>1.401</v>
          </cell>
        </row>
        <row r="216">
          <cell r="A216">
            <v>93.5</v>
          </cell>
          <cell r="B216">
            <v>0.945</v>
          </cell>
          <cell r="D216">
            <v>93.5</v>
          </cell>
          <cell r="E216">
            <v>1.4</v>
          </cell>
        </row>
        <row r="217">
          <cell r="A217">
            <v>93.75</v>
          </cell>
          <cell r="B217">
            <v>0.944</v>
          </cell>
          <cell r="D217">
            <v>93.75</v>
          </cell>
          <cell r="E217">
            <v>1.398</v>
          </cell>
        </row>
        <row r="218">
          <cell r="A218">
            <v>94</v>
          </cell>
          <cell r="B218">
            <v>0.942</v>
          </cell>
          <cell r="D218">
            <v>94</v>
          </cell>
          <cell r="E218">
            <v>1.397</v>
          </cell>
        </row>
        <row r="219">
          <cell r="A219">
            <v>94.25</v>
          </cell>
          <cell r="B219">
            <v>0.941</v>
          </cell>
          <cell r="D219">
            <v>94.25</v>
          </cell>
          <cell r="E219">
            <v>1.395</v>
          </cell>
        </row>
        <row r="220">
          <cell r="A220">
            <v>94.5</v>
          </cell>
          <cell r="B220">
            <v>0.939</v>
          </cell>
          <cell r="D220">
            <v>94.5</v>
          </cell>
          <cell r="E220">
            <v>1.394</v>
          </cell>
        </row>
        <row r="221">
          <cell r="A221">
            <v>94.75</v>
          </cell>
          <cell r="B221">
            <v>0.938</v>
          </cell>
          <cell r="D221">
            <v>94.75</v>
          </cell>
          <cell r="E221">
            <v>1.392</v>
          </cell>
        </row>
        <row r="222">
          <cell r="A222">
            <v>95</v>
          </cell>
          <cell r="B222">
            <v>0.937</v>
          </cell>
          <cell r="D222">
            <v>95</v>
          </cell>
          <cell r="E222">
            <v>1.391</v>
          </cell>
        </row>
        <row r="223">
          <cell r="A223">
            <v>95.25</v>
          </cell>
          <cell r="B223">
            <v>0.935</v>
          </cell>
          <cell r="D223">
            <v>95.25</v>
          </cell>
          <cell r="E223">
            <v>1.389</v>
          </cell>
        </row>
        <row r="224">
          <cell r="A224">
            <v>95.5</v>
          </cell>
          <cell r="B224">
            <v>0.934</v>
          </cell>
          <cell r="D224">
            <v>95.5</v>
          </cell>
          <cell r="E224">
            <v>1.388</v>
          </cell>
        </row>
        <row r="225">
          <cell r="A225">
            <v>95.75</v>
          </cell>
          <cell r="B225">
            <v>0.933</v>
          </cell>
          <cell r="D225">
            <v>95.75</v>
          </cell>
          <cell r="E225">
            <v>1.386</v>
          </cell>
        </row>
        <row r="226">
          <cell r="A226">
            <v>96</v>
          </cell>
          <cell r="B226">
            <v>0.932</v>
          </cell>
          <cell r="D226">
            <v>96</v>
          </cell>
          <cell r="E226">
            <v>1.385</v>
          </cell>
        </row>
        <row r="227">
          <cell r="A227">
            <v>96.25</v>
          </cell>
          <cell r="B227">
            <v>0.931</v>
          </cell>
          <cell r="D227">
            <v>96.25</v>
          </cell>
          <cell r="E227">
            <v>1.383</v>
          </cell>
        </row>
        <row r="228">
          <cell r="A228">
            <v>96.5</v>
          </cell>
          <cell r="B228">
            <v>0.929</v>
          </cell>
          <cell r="D228">
            <v>96.5</v>
          </cell>
          <cell r="E228">
            <v>1.382</v>
          </cell>
        </row>
        <row r="229">
          <cell r="A229">
            <v>96.75</v>
          </cell>
          <cell r="B229">
            <v>0.928</v>
          </cell>
          <cell r="D229">
            <v>96.75</v>
          </cell>
          <cell r="E229">
            <v>1.38</v>
          </cell>
        </row>
        <row r="230">
          <cell r="A230">
            <v>97</v>
          </cell>
          <cell r="B230">
            <v>0.927</v>
          </cell>
          <cell r="D230">
            <v>97</v>
          </cell>
          <cell r="E230">
            <v>1.379</v>
          </cell>
        </row>
        <row r="231">
          <cell r="A231">
            <v>97.25</v>
          </cell>
          <cell r="B231">
            <v>0.926</v>
          </cell>
          <cell r="D231">
            <v>97.25</v>
          </cell>
          <cell r="E231">
            <v>1.377</v>
          </cell>
        </row>
        <row r="232">
          <cell r="A232">
            <v>97.5</v>
          </cell>
          <cell r="B232">
            <v>0.925</v>
          </cell>
          <cell r="D232">
            <v>97.5</v>
          </cell>
          <cell r="E232">
            <v>1.376</v>
          </cell>
        </row>
        <row r="233">
          <cell r="A233">
            <v>97.75</v>
          </cell>
          <cell r="B233">
            <v>0.924</v>
          </cell>
          <cell r="D233">
            <v>97.75</v>
          </cell>
          <cell r="E233">
            <v>1.375</v>
          </cell>
        </row>
        <row r="234">
          <cell r="A234">
            <v>98</v>
          </cell>
          <cell r="B234">
            <v>0.923</v>
          </cell>
          <cell r="D234">
            <v>98</v>
          </cell>
          <cell r="E234">
            <v>1.374</v>
          </cell>
        </row>
        <row r="235">
          <cell r="A235">
            <v>98.25</v>
          </cell>
          <cell r="B235">
            <v>0.922</v>
          </cell>
          <cell r="D235">
            <v>98.25</v>
          </cell>
          <cell r="E235">
            <v>1.373</v>
          </cell>
        </row>
        <row r="236">
          <cell r="A236">
            <v>98.5</v>
          </cell>
          <cell r="B236">
            <v>0.921</v>
          </cell>
          <cell r="D236">
            <v>98.5</v>
          </cell>
          <cell r="E236">
            <v>1.371</v>
          </cell>
        </row>
        <row r="237">
          <cell r="A237">
            <v>98.75</v>
          </cell>
          <cell r="B237">
            <v>0.92</v>
          </cell>
          <cell r="D237">
            <v>98.75</v>
          </cell>
          <cell r="E237">
            <v>1.37</v>
          </cell>
        </row>
        <row r="238">
          <cell r="A238">
            <v>99</v>
          </cell>
          <cell r="B238">
            <v>0.919</v>
          </cell>
          <cell r="D238">
            <v>99</v>
          </cell>
          <cell r="E238">
            <v>1.368</v>
          </cell>
        </row>
        <row r="239">
          <cell r="A239">
            <v>99.25</v>
          </cell>
          <cell r="B239">
            <v>0.918</v>
          </cell>
          <cell r="D239">
            <v>99.25</v>
          </cell>
          <cell r="E239">
            <v>1.366</v>
          </cell>
        </row>
        <row r="240">
          <cell r="A240">
            <v>99.5</v>
          </cell>
          <cell r="B240">
            <v>0.917</v>
          </cell>
          <cell r="D240">
            <v>99.5</v>
          </cell>
          <cell r="E240">
            <v>1.365</v>
          </cell>
        </row>
        <row r="241">
          <cell r="A241">
            <v>99.75</v>
          </cell>
          <cell r="B241">
            <v>0.916</v>
          </cell>
          <cell r="D241">
            <v>99.75</v>
          </cell>
          <cell r="E241">
            <v>1.364</v>
          </cell>
        </row>
        <row r="242">
          <cell r="A242">
            <v>100</v>
          </cell>
          <cell r="B242">
            <v>0.915</v>
          </cell>
          <cell r="D242">
            <v>100</v>
          </cell>
          <cell r="E242">
            <v>1.362</v>
          </cell>
        </row>
        <row r="243">
          <cell r="A243">
            <v>100.25</v>
          </cell>
          <cell r="B243">
            <v>0.914</v>
          </cell>
          <cell r="D243">
            <v>100.25</v>
          </cell>
          <cell r="E243">
            <v>1.361</v>
          </cell>
        </row>
        <row r="244">
          <cell r="A244">
            <v>100.5</v>
          </cell>
          <cell r="B244">
            <v>0.913</v>
          </cell>
          <cell r="D244">
            <v>100.5</v>
          </cell>
          <cell r="E244">
            <v>1.36</v>
          </cell>
        </row>
        <row r="245">
          <cell r="A245">
            <v>100.75</v>
          </cell>
          <cell r="B245">
            <v>0.912</v>
          </cell>
          <cell r="D245">
            <v>100.75</v>
          </cell>
          <cell r="E245">
            <v>1.359</v>
          </cell>
        </row>
        <row r="246">
          <cell r="A246">
            <v>101</v>
          </cell>
          <cell r="B246">
            <v>0.911</v>
          </cell>
          <cell r="D246">
            <v>101</v>
          </cell>
          <cell r="E246">
            <v>1.359</v>
          </cell>
        </row>
        <row r="247">
          <cell r="A247">
            <v>101.25</v>
          </cell>
          <cell r="B247">
            <v>0.91</v>
          </cell>
          <cell r="D247">
            <v>101.25</v>
          </cell>
          <cell r="E247">
            <v>1.358</v>
          </cell>
        </row>
        <row r="248">
          <cell r="A248">
            <v>101.5</v>
          </cell>
          <cell r="B248">
            <v>0.909</v>
          </cell>
          <cell r="D248">
            <v>101.5</v>
          </cell>
          <cell r="E248">
            <v>1.357</v>
          </cell>
        </row>
        <row r="249">
          <cell r="A249">
            <v>101.75</v>
          </cell>
          <cell r="B249">
            <v>0.909</v>
          </cell>
          <cell r="D249">
            <v>101.75</v>
          </cell>
          <cell r="E249">
            <v>1.356</v>
          </cell>
        </row>
        <row r="250">
          <cell r="A250">
            <v>102</v>
          </cell>
          <cell r="B250">
            <v>0.909</v>
          </cell>
          <cell r="D250">
            <v>102</v>
          </cell>
          <cell r="E250">
            <v>1.355</v>
          </cell>
        </row>
        <row r="251">
          <cell r="A251">
            <v>102.25</v>
          </cell>
          <cell r="B251">
            <v>0.908</v>
          </cell>
          <cell r="D251">
            <v>102.25</v>
          </cell>
          <cell r="E251">
            <v>1.354</v>
          </cell>
        </row>
        <row r="252">
          <cell r="A252">
            <v>102.5</v>
          </cell>
          <cell r="B252">
            <v>0.906</v>
          </cell>
          <cell r="D252">
            <v>102.5</v>
          </cell>
          <cell r="E252">
            <v>1.353</v>
          </cell>
        </row>
        <row r="253">
          <cell r="A253">
            <v>102.75</v>
          </cell>
          <cell r="B253">
            <v>0.905</v>
          </cell>
          <cell r="D253">
            <v>102.75</v>
          </cell>
          <cell r="E253">
            <v>1.352</v>
          </cell>
        </row>
        <row r="254">
          <cell r="A254">
            <v>103</v>
          </cell>
          <cell r="B254">
            <v>0.904</v>
          </cell>
          <cell r="D254">
            <v>103</v>
          </cell>
          <cell r="E254">
            <v>1.351</v>
          </cell>
        </row>
        <row r="255">
          <cell r="A255">
            <v>103.25</v>
          </cell>
          <cell r="B255">
            <v>0.904</v>
          </cell>
          <cell r="D255">
            <v>103.25</v>
          </cell>
          <cell r="E255">
            <v>1.35</v>
          </cell>
        </row>
        <row r="256">
          <cell r="A256">
            <v>103.5</v>
          </cell>
          <cell r="B256">
            <v>0.903</v>
          </cell>
          <cell r="D256">
            <v>103.5</v>
          </cell>
          <cell r="E256">
            <v>1.349</v>
          </cell>
        </row>
        <row r="257">
          <cell r="A257">
            <v>103.75</v>
          </cell>
          <cell r="B257">
            <v>0.902</v>
          </cell>
          <cell r="D257">
            <v>103.75</v>
          </cell>
          <cell r="E257">
            <v>1.348</v>
          </cell>
        </row>
        <row r="258">
          <cell r="A258">
            <v>104</v>
          </cell>
          <cell r="B258">
            <v>0.901</v>
          </cell>
          <cell r="D258">
            <v>104</v>
          </cell>
          <cell r="E258">
            <v>1.348</v>
          </cell>
        </row>
        <row r="259">
          <cell r="A259">
            <v>104.25</v>
          </cell>
          <cell r="B259">
            <v>0.9</v>
          </cell>
          <cell r="D259">
            <v>104.25</v>
          </cell>
          <cell r="E259">
            <v>1.347</v>
          </cell>
        </row>
        <row r="260">
          <cell r="A260">
            <v>104.5</v>
          </cell>
          <cell r="B260">
            <v>0.899</v>
          </cell>
          <cell r="D260">
            <v>104.5</v>
          </cell>
          <cell r="E260">
            <v>1.346</v>
          </cell>
        </row>
        <row r="261">
          <cell r="A261">
            <v>104.75</v>
          </cell>
          <cell r="B261">
            <v>0.899</v>
          </cell>
          <cell r="D261">
            <v>104.75</v>
          </cell>
          <cell r="E261">
            <v>1.345</v>
          </cell>
        </row>
        <row r="262">
          <cell r="A262">
            <v>105</v>
          </cell>
          <cell r="B262">
            <v>0.898</v>
          </cell>
          <cell r="D262">
            <v>105</v>
          </cell>
          <cell r="E262">
            <v>1.344</v>
          </cell>
        </row>
        <row r="263">
          <cell r="A263">
            <v>105.25</v>
          </cell>
          <cell r="B263">
            <v>0.898</v>
          </cell>
          <cell r="D263">
            <v>105.25</v>
          </cell>
          <cell r="E263">
            <v>1.343</v>
          </cell>
        </row>
        <row r="264">
          <cell r="A264">
            <v>105.5</v>
          </cell>
          <cell r="B264">
            <v>0.897</v>
          </cell>
          <cell r="D264">
            <v>105.5</v>
          </cell>
          <cell r="E264">
            <v>1.342</v>
          </cell>
        </row>
        <row r="265">
          <cell r="A265">
            <v>105.75</v>
          </cell>
          <cell r="B265">
            <v>0.896</v>
          </cell>
          <cell r="D265">
            <v>105.75</v>
          </cell>
          <cell r="E265">
            <v>1.341</v>
          </cell>
        </row>
        <row r="266">
          <cell r="A266">
            <v>106</v>
          </cell>
          <cell r="B266">
            <v>0.895</v>
          </cell>
          <cell r="D266">
            <v>106</v>
          </cell>
          <cell r="E266">
            <v>1.34</v>
          </cell>
        </row>
        <row r="267">
          <cell r="A267">
            <v>106.25</v>
          </cell>
          <cell r="B267">
            <v>0.894</v>
          </cell>
          <cell r="D267">
            <v>106.25</v>
          </cell>
          <cell r="E267">
            <v>1.339</v>
          </cell>
        </row>
        <row r="268">
          <cell r="A268">
            <v>106.5</v>
          </cell>
          <cell r="B268">
            <v>0.894</v>
          </cell>
          <cell r="D268">
            <v>106.5</v>
          </cell>
          <cell r="E268">
            <v>1.338</v>
          </cell>
        </row>
        <row r="269">
          <cell r="A269">
            <v>106.75</v>
          </cell>
          <cell r="B269">
            <v>0.893</v>
          </cell>
          <cell r="D269">
            <v>106.75</v>
          </cell>
          <cell r="E269">
            <v>1.338</v>
          </cell>
        </row>
        <row r="270">
          <cell r="A270">
            <v>107</v>
          </cell>
          <cell r="B270">
            <v>0.892</v>
          </cell>
          <cell r="D270">
            <v>107</v>
          </cell>
          <cell r="E270">
            <v>1.337</v>
          </cell>
        </row>
        <row r="271">
          <cell r="A271">
            <v>107.25</v>
          </cell>
          <cell r="B271">
            <v>0.892</v>
          </cell>
          <cell r="D271">
            <v>107.25</v>
          </cell>
          <cell r="E271">
            <v>1.336</v>
          </cell>
        </row>
        <row r="272">
          <cell r="A272">
            <v>107.5</v>
          </cell>
          <cell r="B272">
            <v>0.891</v>
          </cell>
          <cell r="D272">
            <v>107.5</v>
          </cell>
          <cell r="E272">
            <v>1.335</v>
          </cell>
        </row>
        <row r="273">
          <cell r="A273">
            <v>107.75</v>
          </cell>
          <cell r="B273">
            <v>0.89</v>
          </cell>
          <cell r="D273">
            <v>107.75</v>
          </cell>
          <cell r="E273">
            <v>1.334</v>
          </cell>
        </row>
        <row r="274">
          <cell r="A274">
            <v>108</v>
          </cell>
          <cell r="B274">
            <v>0.89</v>
          </cell>
          <cell r="D274">
            <v>108</v>
          </cell>
          <cell r="E274">
            <v>1.333</v>
          </cell>
        </row>
        <row r="275">
          <cell r="A275">
            <v>108.25</v>
          </cell>
          <cell r="B275">
            <v>0.889</v>
          </cell>
          <cell r="D275">
            <v>108.25</v>
          </cell>
          <cell r="E275">
            <v>1.332</v>
          </cell>
        </row>
        <row r="276">
          <cell r="A276">
            <v>108.5</v>
          </cell>
          <cell r="B276">
            <v>0.889</v>
          </cell>
          <cell r="D276">
            <v>108.5</v>
          </cell>
          <cell r="E276">
            <v>1.331</v>
          </cell>
        </row>
        <row r="277">
          <cell r="A277">
            <v>108.75</v>
          </cell>
          <cell r="B277">
            <v>0.888</v>
          </cell>
          <cell r="D277">
            <v>108.75</v>
          </cell>
          <cell r="E277">
            <v>1.331</v>
          </cell>
        </row>
        <row r="278">
          <cell r="A278">
            <v>109</v>
          </cell>
          <cell r="B278">
            <v>0.887</v>
          </cell>
          <cell r="D278">
            <v>109</v>
          </cell>
          <cell r="E278">
            <v>1.33</v>
          </cell>
        </row>
        <row r="279">
          <cell r="A279">
            <v>109.25</v>
          </cell>
          <cell r="B279">
            <v>0.887</v>
          </cell>
          <cell r="D279">
            <v>109.25</v>
          </cell>
          <cell r="E279">
            <v>1.329</v>
          </cell>
        </row>
        <row r="280">
          <cell r="A280">
            <v>109.5</v>
          </cell>
          <cell r="B280">
            <v>0.886</v>
          </cell>
          <cell r="D280">
            <v>109.5</v>
          </cell>
          <cell r="E280">
            <v>1.328</v>
          </cell>
        </row>
        <row r="281">
          <cell r="A281">
            <v>109.75</v>
          </cell>
          <cell r="B281">
            <v>0.885</v>
          </cell>
          <cell r="D281">
            <v>109.75</v>
          </cell>
          <cell r="E281">
            <v>1.327</v>
          </cell>
        </row>
        <row r="282">
          <cell r="A282">
            <v>110</v>
          </cell>
          <cell r="B282">
            <v>0.885</v>
          </cell>
          <cell r="D282">
            <v>110</v>
          </cell>
          <cell r="E282">
            <v>1.326</v>
          </cell>
        </row>
        <row r="283">
          <cell r="A283">
            <v>110.25</v>
          </cell>
          <cell r="B283">
            <v>0.884</v>
          </cell>
          <cell r="D283">
            <v>110.25</v>
          </cell>
          <cell r="E283">
            <v>1.325</v>
          </cell>
        </row>
        <row r="284">
          <cell r="A284">
            <v>110.5</v>
          </cell>
          <cell r="B284">
            <v>0.883</v>
          </cell>
          <cell r="D284">
            <v>110.5</v>
          </cell>
          <cell r="E284">
            <v>1.324</v>
          </cell>
        </row>
        <row r="285">
          <cell r="A285">
            <v>110.75</v>
          </cell>
          <cell r="B285">
            <v>0.883</v>
          </cell>
          <cell r="D285">
            <v>110.75</v>
          </cell>
          <cell r="E285">
            <v>1.323</v>
          </cell>
        </row>
        <row r="286">
          <cell r="A286">
            <v>111</v>
          </cell>
          <cell r="B286">
            <v>0.882</v>
          </cell>
          <cell r="D286">
            <v>111</v>
          </cell>
          <cell r="E286">
            <v>1.323</v>
          </cell>
        </row>
        <row r="287">
          <cell r="A287">
            <v>111.25</v>
          </cell>
          <cell r="B287">
            <v>0.881</v>
          </cell>
          <cell r="D287">
            <v>111.25</v>
          </cell>
          <cell r="E287">
            <v>1.322</v>
          </cell>
        </row>
        <row r="288">
          <cell r="A288">
            <v>111.5</v>
          </cell>
          <cell r="B288">
            <v>0.881</v>
          </cell>
          <cell r="D288">
            <v>111.5</v>
          </cell>
          <cell r="E288">
            <v>1.321</v>
          </cell>
        </row>
        <row r="289">
          <cell r="A289">
            <v>111.75</v>
          </cell>
          <cell r="B289">
            <v>0.88</v>
          </cell>
          <cell r="D289">
            <v>111.75</v>
          </cell>
          <cell r="E289">
            <v>1.32</v>
          </cell>
        </row>
        <row r="290">
          <cell r="A290">
            <v>112</v>
          </cell>
          <cell r="B290">
            <v>0.879</v>
          </cell>
          <cell r="D290">
            <v>112</v>
          </cell>
          <cell r="E290">
            <v>1.319</v>
          </cell>
        </row>
        <row r="291">
          <cell r="A291">
            <v>112.25</v>
          </cell>
          <cell r="B291">
            <v>0.879</v>
          </cell>
          <cell r="D291">
            <v>112.25</v>
          </cell>
          <cell r="E291">
            <v>1.319</v>
          </cell>
        </row>
        <row r="292">
          <cell r="A292">
            <v>112.5</v>
          </cell>
          <cell r="B292">
            <v>0.878</v>
          </cell>
          <cell r="D292">
            <v>112.5</v>
          </cell>
          <cell r="E292">
            <v>1.318</v>
          </cell>
        </row>
        <row r="293">
          <cell r="A293">
            <v>112.75</v>
          </cell>
          <cell r="B293">
            <v>0.878</v>
          </cell>
          <cell r="D293">
            <v>112.75</v>
          </cell>
          <cell r="E293">
            <v>1.318</v>
          </cell>
        </row>
        <row r="294">
          <cell r="A294">
            <v>113</v>
          </cell>
          <cell r="B294">
            <v>0.877</v>
          </cell>
          <cell r="D294">
            <v>113</v>
          </cell>
          <cell r="E294">
            <v>1.318</v>
          </cell>
        </row>
        <row r="295">
          <cell r="A295">
            <v>113.25</v>
          </cell>
          <cell r="B295">
            <v>0.876</v>
          </cell>
          <cell r="D295">
            <v>113.25</v>
          </cell>
          <cell r="E295">
            <v>1.318</v>
          </cell>
        </row>
        <row r="296">
          <cell r="A296">
            <v>113.5</v>
          </cell>
          <cell r="B296">
            <v>0.876</v>
          </cell>
          <cell r="D296">
            <v>113.5</v>
          </cell>
          <cell r="E296">
            <v>1.317</v>
          </cell>
        </row>
        <row r="297">
          <cell r="A297">
            <v>113.75</v>
          </cell>
          <cell r="B297">
            <v>0.875</v>
          </cell>
          <cell r="D297">
            <v>113.75</v>
          </cell>
          <cell r="E297">
            <v>1.317</v>
          </cell>
        </row>
        <row r="298">
          <cell r="A298">
            <v>114</v>
          </cell>
          <cell r="B298">
            <v>0.875</v>
          </cell>
          <cell r="D298">
            <v>114</v>
          </cell>
          <cell r="E298">
            <v>1.316</v>
          </cell>
        </row>
        <row r="299">
          <cell r="A299">
            <v>114.25</v>
          </cell>
          <cell r="B299">
            <v>0.874</v>
          </cell>
          <cell r="D299">
            <v>114.25</v>
          </cell>
          <cell r="E299">
            <v>1.316</v>
          </cell>
        </row>
        <row r="300">
          <cell r="A300">
            <v>114.5</v>
          </cell>
          <cell r="B300">
            <v>0.873</v>
          </cell>
          <cell r="D300">
            <v>114.5</v>
          </cell>
          <cell r="E300">
            <v>1.315</v>
          </cell>
        </row>
        <row r="301">
          <cell r="A301">
            <v>114.75</v>
          </cell>
          <cell r="B301">
            <v>0.873</v>
          </cell>
          <cell r="D301">
            <v>114.75</v>
          </cell>
          <cell r="E301">
            <v>1.315</v>
          </cell>
        </row>
        <row r="302">
          <cell r="A302">
            <v>115</v>
          </cell>
          <cell r="B302">
            <v>0.873</v>
          </cell>
          <cell r="D302">
            <v>115</v>
          </cell>
          <cell r="E302">
            <v>1.314</v>
          </cell>
        </row>
        <row r="303">
          <cell r="A303">
            <v>115.25</v>
          </cell>
          <cell r="B303">
            <v>0.872</v>
          </cell>
          <cell r="D303">
            <v>115.25</v>
          </cell>
          <cell r="E303">
            <v>1.314</v>
          </cell>
        </row>
        <row r="304">
          <cell r="A304">
            <v>115.5</v>
          </cell>
          <cell r="B304">
            <v>0.872</v>
          </cell>
          <cell r="D304">
            <v>115.5</v>
          </cell>
          <cell r="E304">
            <v>1.313</v>
          </cell>
        </row>
        <row r="305">
          <cell r="A305">
            <v>115.75</v>
          </cell>
          <cell r="B305">
            <v>0.871</v>
          </cell>
          <cell r="D305">
            <v>115.75</v>
          </cell>
          <cell r="E305">
            <v>1.313</v>
          </cell>
        </row>
        <row r="306">
          <cell r="A306">
            <v>116</v>
          </cell>
          <cell r="B306">
            <v>0.871</v>
          </cell>
          <cell r="D306">
            <v>116</v>
          </cell>
          <cell r="E306">
            <v>1.312</v>
          </cell>
        </row>
        <row r="307">
          <cell r="A307">
            <v>116.25</v>
          </cell>
          <cell r="B307">
            <v>0.87</v>
          </cell>
          <cell r="D307">
            <v>116.25</v>
          </cell>
          <cell r="E307">
            <v>1.312</v>
          </cell>
        </row>
        <row r="308">
          <cell r="A308">
            <v>116.5</v>
          </cell>
          <cell r="B308">
            <v>0.87</v>
          </cell>
          <cell r="D308">
            <v>116.5</v>
          </cell>
          <cell r="E308">
            <v>1.311</v>
          </cell>
        </row>
        <row r="309">
          <cell r="A309">
            <v>116.75</v>
          </cell>
          <cell r="B309">
            <v>0.869</v>
          </cell>
          <cell r="D309">
            <v>116.75</v>
          </cell>
          <cell r="E309">
            <v>1.311</v>
          </cell>
        </row>
        <row r="310">
          <cell r="A310">
            <v>117</v>
          </cell>
          <cell r="B310">
            <v>0.869</v>
          </cell>
          <cell r="D310">
            <v>117</v>
          </cell>
          <cell r="E310">
            <v>1.31</v>
          </cell>
        </row>
        <row r="311">
          <cell r="A311">
            <v>117.25</v>
          </cell>
          <cell r="B311">
            <v>0.868</v>
          </cell>
          <cell r="D311">
            <v>117.25</v>
          </cell>
          <cell r="E311">
            <v>1.31</v>
          </cell>
        </row>
        <row r="312">
          <cell r="A312">
            <v>117.5</v>
          </cell>
          <cell r="B312">
            <v>0.868</v>
          </cell>
          <cell r="D312">
            <v>117.5</v>
          </cell>
          <cell r="E312">
            <v>1.309</v>
          </cell>
        </row>
        <row r="313">
          <cell r="A313">
            <v>117.75</v>
          </cell>
          <cell r="B313">
            <v>0.868</v>
          </cell>
          <cell r="D313">
            <v>117.75</v>
          </cell>
          <cell r="E313">
            <v>1.309</v>
          </cell>
        </row>
        <row r="314">
          <cell r="A314">
            <v>118</v>
          </cell>
          <cell r="B314">
            <v>0.867</v>
          </cell>
          <cell r="D314">
            <v>118</v>
          </cell>
          <cell r="E314">
            <v>1.309</v>
          </cell>
        </row>
        <row r="315">
          <cell r="A315">
            <v>118.25</v>
          </cell>
          <cell r="B315">
            <v>0.867</v>
          </cell>
          <cell r="D315">
            <v>118.25</v>
          </cell>
          <cell r="E315">
            <v>1.308</v>
          </cell>
        </row>
        <row r="316">
          <cell r="A316">
            <v>118.5</v>
          </cell>
          <cell r="B316">
            <v>0.866</v>
          </cell>
          <cell r="D316">
            <v>118.5</v>
          </cell>
          <cell r="E316">
            <v>1.308</v>
          </cell>
        </row>
        <row r="317">
          <cell r="A317">
            <v>118.75</v>
          </cell>
          <cell r="B317">
            <v>0.866</v>
          </cell>
          <cell r="D317">
            <v>118.75</v>
          </cell>
          <cell r="E317">
            <v>1.307</v>
          </cell>
        </row>
        <row r="318">
          <cell r="A318">
            <v>119</v>
          </cell>
          <cell r="B318">
            <v>0.866</v>
          </cell>
          <cell r="D318">
            <v>119</v>
          </cell>
          <cell r="E318">
            <v>1.307</v>
          </cell>
        </row>
        <row r="319">
          <cell r="A319">
            <v>119.25</v>
          </cell>
          <cell r="B319">
            <v>0.865</v>
          </cell>
          <cell r="D319">
            <v>119.25</v>
          </cell>
          <cell r="E319">
            <v>1.307</v>
          </cell>
        </row>
        <row r="320">
          <cell r="A320">
            <v>119.5</v>
          </cell>
          <cell r="B320">
            <v>0.865</v>
          </cell>
          <cell r="D320">
            <v>119.5</v>
          </cell>
          <cell r="E320">
            <v>1.306</v>
          </cell>
        </row>
        <row r="321">
          <cell r="A321">
            <v>119.75</v>
          </cell>
          <cell r="B321">
            <v>0.864</v>
          </cell>
          <cell r="D321">
            <v>119.75</v>
          </cell>
          <cell r="E321">
            <v>1.306</v>
          </cell>
        </row>
        <row r="322">
          <cell r="A322">
            <v>120</v>
          </cell>
          <cell r="B322">
            <v>0.864</v>
          </cell>
          <cell r="D322">
            <v>120</v>
          </cell>
          <cell r="E322">
            <v>1.306</v>
          </cell>
        </row>
        <row r="323">
          <cell r="A323">
            <v>120.25</v>
          </cell>
          <cell r="B323">
            <v>0.864</v>
          </cell>
          <cell r="D323">
            <v>120.25</v>
          </cell>
          <cell r="E323">
            <v>1.306</v>
          </cell>
        </row>
        <row r="324">
          <cell r="A324">
            <v>120.5</v>
          </cell>
          <cell r="B324">
            <v>0.863</v>
          </cell>
          <cell r="D324">
            <v>120.5</v>
          </cell>
          <cell r="E324">
            <v>1.306</v>
          </cell>
        </row>
        <row r="325">
          <cell r="A325">
            <v>120.75</v>
          </cell>
          <cell r="B325">
            <v>0.863</v>
          </cell>
          <cell r="D325">
            <v>120.75</v>
          </cell>
          <cell r="E325">
            <v>1.306</v>
          </cell>
        </row>
        <row r="326">
          <cell r="A326">
            <v>121</v>
          </cell>
          <cell r="B326">
            <v>0.862</v>
          </cell>
          <cell r="D326">
            <v>121</v>
          </cell>
          <cell r="E326">
            <v>1.306</v>
          </cell>
        </row>
        <row r="327">
          <cell r="A327">
            <v>121.25</v>
          </cell>
          <cell r="B327">
            <v>0.862</v>
          </cell>
          <cell r="D327">
            <v>121.25</v>
          </cell>
          <cell r="E327">
            <v>1.306</v>
          </cell>
        </row>
        <row r="328">
          <cell r="A328">
            <v>121.5</v>
          </cell>
          <cell r="B328">
            <v>0.862</v>
          </cell>
          <cell r="D328">
            <v>121.5</v>
          </cell>
          <cell r="E328">
            <v>1.306</v>
          </cell>
        </row>
        <row r="329">
          <cell r="A329">
            <v>121.75</v>
          </cell>
          <cell r="B329">
            <v>0.861</v>
          </cell>
          <cell r="D329">
            <v>121.75</v>
          </cell>
          <cell r="E329">
            <v>1.306</v>
          </cell>
        </row>
        <row r="330">
          <cell r="A330">
            <v>122</v>
          </cell>
          <cell r="B330">
            <v>0.861</v>
          </cell>
          <cell r="D330">
            <v>122</v>
          </cell>
          <cell r="E330">
            <v>1.306</v>
          </cell>
        </row>
        <row r="331">
          <cell r="A331">
            <v>122.25</v>
          </cell>
          <cell r="B331">
            <v>0.861</v>
          </cell>
          <cell r="D331">
            <v>122.25</v>
          </cell>
          <cell r="E331">
            <v>1.306</v>
          </cell>
        </row>
        <row r="332">
          <cell r="A332">
            <v>122.5</v>
          </cell>
          <cell r="B332">
            <v>0.861</v>
          </cell>
          <cell r="D332">
            <v>122.5</v>
          </cell>
          <cell r="E332">
            <v>1.306</v>
          </cell>
        </row>
        <row r="333">
          <cell r="A333">
            <v>122.75</v>
          </cell>
          <cell r="B333">
            <v>0.86</v>
          </cell>
          <cell r="D333">
            <v>122.75</v>
          </cell>
          <cell r="E333">
            <v>1.306</v>
          </cell>
        </row>
        <row r="334">
          <cell r="A334">
            <v>123</v>
          </cell>
          <cell r="B334">
            <v>0.86</v>
          </cell>
          <cell r="D334">
            <v>123</v>
          </cell>
          <cell r="E334">
            <v>1.306</v>
          </cell>
        </row>
        <row r="335">
          <cell r="A335">
            <v>123.25</v>
          </cell>
          <cell r="B335">
            <v>0.86</v>
          </cell>
          <cell r="D335">
            <v>123.25</v>
          </cell>
          <cell r="E335">
            <v>1.306</v>
          </cell>
        </row>
        <row r="336">
          <cell r="A336">
            <v>123.5</v>
          </cell>
          <cell r="B336">
            <v>0.86</v>
          </cell>
          <cell r="D336">
            <v>123.5</v>
          </cell>
          <cell r="E336">
            <v>1.306</v>
          </cell>
        </row>
        <row r="337">
          <cell r="A337">
            <v>123.75</v>
          </cell>
          <cell r="B337">
            <v>0.859</v>
          </cell>
          <cell r="D337">
            <v>123.75</v>
          </cell>
          <cell r="E337">
            <v>1.306</v>
          </cell>
        </row>
        <row r="338">
          <cell r="A338">
            <v>124</v>
          </cell>
          <cell r="B338">
            <v>0.859</v>
          </cell>
          <cell r="D338">
            <v>124</v>
          </cell>
          <cell r="E338">
            <v>1.306</v>
          </cell>
        </row>
        <row r="339">
          <cell r="A339">
            <v>124.25</v>
          </cell>
          <cell r="B339">
            <v>0.859</v>
          </cell>
          <cell r="D339">
            <v>124.25</v>
          </cell>
          <cell r="E339">
            <v>1.306</v>
          </cell>
        </row>
        <row r="340">
          <cell r="A340">
            <v>124.5</v>
          </cell>
          <cell r="B340">
            <v>0.858</v>
          </cell>
          <cell r="D340">
            <v>124.5</v>
          </cell>
          <cell r="E340">
            <v>1.306</v>
          </cell>
        </row>
        <row r="341">
          <cell r="A341">
            <v>124.75</v>
          </cell>
          <cell r="B341">
            <v>0.858</v>
          </cell>
          <cell r="D341">
            <v>124.75</v>
          </cell>
          <cell r="E341">
            <v>1.306</v>
          </cell>
        </row>
        <row r="342">
          <cell r="A342">
            <v>125</v>
          </cell>
          <cell r="B342">
            <v>0.858</v>
          </cell>
          <cell r="D342">
            <v>125</v>
          </cell>
          <cell r="E342">
            <v>1.306</v>
          </cell>
        </row>
        <row r="343">
          <cell r="A343">
            <v>125.25</v>
          </cell>
          <cell r="B343">
            <v>0.857</v>
          </cell>
          <cell r="D343">
            <v>125.25</v>
          </cell>
          <cell r="E343">
            <v>1.306</v>
          </cell>
        </row>
        <row r="344">
          <cell r="A344">
            <v>125.5</v>
          </cell>
          <cell r="B344">
            <v>0.857</v>
          </cell>
          <cell r="D344">
            <v>125.5</v>
          </cell>
          <cell r="E344">
            <v>1.306</v>
          </cell>
        </row>
        <row r="345">
          <cell r="A345">
            <v>125.75</v>
          </cell>
          <cell r="B345">
            <v>0.857</v>
          </cell>
          <cell r="D345">
            <v>125.75</v>
          </cell>
          <cell r="E345">
            <v>1.306</v>
          </cell>
        </row>
        <row r="346">
          <cell r="A346">
            <v>126</v>
          </cell>
          <cell r="B346">
            <v>0.857</v>
          </cell>
          <cell r="D346">
            <v>126</v>
          </cell>
          <cell r="E346">
            <v>1.306</v>
          </cell>
        </row>
        <row r="347">
          <cell r="A347">
            <v>126.25</v>
          </cell>
          <cell r="B347">
            <v>0.856</v>
          </cell>
          <cell r="D347">
            <v>126.25</v>
          </cell>
          <cell r="E347">
            <v>1.306</v>
          </cell>
        </row>
        <row r="348">
          <cell r="A348">
            <v>126.5</v>
          </cell>
          <cell r="B348">
            <v>0.856</v>
          </cell>
          <cell r="D348">
            <v>126.5</v>
          </cell>
          <cell r="E348">
            <v>1.306</v>
          </cell>
        </row>
        <row r="349">
          <cell r="A349">
            <v>126.75</v>
          </cell>
          <cell r="B349">
            <v>0.856</v>
          </cell>
          <cell r="D349">
            <v>126.75</v>
          </cell>
          <cell r="E349">
            <v>1.306</v>
          </cell>
        </row>
        <row r="350">
          <cell r="A350">
            <v>127</v>
          </cell>
          <cell r="B350">
            <v>0.855</v>
          </cell>
          <cell r="D350">
            <v>127</v>
          </cell>
          <cell r="E350">
            <v>1.306</v>
          </cell>
        </row>
        <row r="351">
          <cell r="A351">
            <v>127.25</v>
          </cell>
          <cell r="B351">
            <v>0.855</v>
          </cell>
          <cell r="D351">
            <v>127.25</v>
          </cell>
          <cell r="E351">
            <v>1.306</v>
          </cell>
        </row>
        <row r="352">
          <cell r="A352">
            <v>127.5</v>
          </cell>
          <cell r="B352">
            <v>0.854</v>
          </cell>
          <cell r="D352">
            <v>127.5</v>
          </cell>
          <cell r="E352">
            <v>1.306</v>
          </cell>
        </row>
        <row r="353">
          <cell r="A353">
            <v>127.75</v>
          </cell>
          <cell r="B353">
            <v>0.854</v>
          </cell>
          <cell r="D353">
            <v>127.75</v>
          </cell>
          <cell r="E353">
            <v>1.306</v>
          </cell>
        </row>
        <row r="354">
          <cell r="A354">
            <v>128</v>
          </cell>
          <cell r="B354">
            <v>0.854</v>
          </cell>
          <cell r="D354">
            <v>128</v>
          </cell>
          <cell r="E354">
            <v>1.306</v>
          </cell>
        </row>
        <row r="355">
          <cell r="A355">
            <v>128.25</v>
          </cell>
          <cell r="B355">
            <v>0.854</v>
          </cell>
          <cell r="D355">
            <v>128.25</v>
          </cell>
          <cell r="E355">
            <v>1.306</v>
          </cell>
        </row>
        <row r="356">
          <cell r="A356">
            <v>128.5</v>
          </cell>
          <cell r="B356">
            <v>0.853</v>
          </cell>
          <cell r="D356">
            <v>128.5</v>
          </cell>
          <cell r="E356">
            <v>1.306</v>
          </cell>
        </row>
        <row r="357">
          <cell r="A357">
            <v>128.75</v>
          </cell>
          <cell r="B357">
            <v>0.853</v>
          </cell>
          <cell r="D357">
            <v>128.75</v>
          </cell>
          <cell r="E357">
            <v>1.306</v>
          </cell>
        </row>
        <row r="358">
          <cell r="A358">
            <v>129</v>
          </cell>
          <cell r="B358">
            <v>0.853</v>
          </cell>
          <cell r="D358">
            <v>129</v>
          </cell>
          <cell r="E358">
            <v>1.306</v>
          </cell>
        </row>
        <row r="359">
          <cell r="A359">
            <v>129.25</v>
          </cell>
          <cell r="B359">
            <v>0.852</v>
          </cell>
          <cell r="D359">
            <v>129.25</v>
          </cell>
          <cell r="E359">
            <v>1.306</v>
          </cell>
        </row>
        <row r="360">
          <cell r="A360">
            <v>129.5</v>
          </cell>
          <cell r="B360">
            <v>0.852</v>
          </cell>
          <cell r="D360">
            <v>129.5</v>
          </cell>
          <cell r="E360">
            <v>1.306</v>
          </cell>
        </row>
        <row r="361">
          <cell r="A361">
            <v>129.75</v>
          </cell>
          <cell r="B361">
            <v>0.852</v>
          </cell>
          <cell r="D361">
            <v>129.75</v>
          </cell>
          <cell r="E361">
            <v>1.306</v>
          </cell>
        </row>
        <row r="362">
          <cell r="A362">
            <v>130</v>
          </cell>
          <cell r="B362">
            <v>0.851</v>
          </cell>
          <cell r="D362">
            <v>130</v>
          </cell>
          <cell r="E362">
            <v>1.306</v>
          </cell>
        </row>
        <row r="363">
          <cell r="A363">
            <v>130.25</v>
          </cell>
          <cell r="B363">
            <v>0.851</v>
          </cell>
          <cell r="D363">
            <v>130.25</v>
          </cell>
          <cell r="E363">
            <v>1.306</v>
          </cell>
        </row>
        <row r="364">
          <cell r="A364">
            <v>130.5</v>
          </cell>
          <cell r="B364">
            <v>0.851</v>
          </cell>
          <cell r="D364">
            <v>130.5</v>
          </cell>
          <cell r="E364">
            <v>1.306</v>
          </cell>
        </row>
        <row r="365">
          <cell r="A365">
            <v>130.75</v>
          </cell>
          <cell r="B365">
            <v>0.851</v>
          </cell>
          <cell r="D365">
            <v>130.75</v>
          </cell>
          <cell r="E365">
            <v>1.306</v>
          </cell>
        </row>
        <row r="366">
          <cell r="A366">
            <v>131</v>
          </cell>
          <cell r="B366">
            <v>0.85</v>
          </cell>
          <cell r="D366">
            <v>131</v>
          </cell>
          <cell r="E366">
            <v>1.306</v>
          </cell>
        </row>
        <row r="367">
          <cell r="A367">
            <v>131.25</v>
          </cell>
          <cell r="B367">
            <v>0.85</v>
          </cell>
          <cell r="D367">
            <v>131.25</v>
          </cell>
          <cell r="E367">
            <v>1.306</v>
          </cell>
        </row>
        <row r="368">
          <cell r="A368">
            <v>131.5</v>
          </cell>
          <cell r="B368">
            <v>0.85</v>
          </cell>
          <cell r="D368">
            <v>131.5</v>
          </cell>
          <cell r="E368">
            <v>1.306</v>
          </cell>
        </row>
        <row r="369">
          <cell r="A369">
            <v>131.75</v>
          </cell>
          <cell r="B369">
            <v>0.849</v>
          </cell>
          <cell r="D369">
            <v>131.75</v>
          </cell>
          <cell r="E369">
            <v>1.306</v>
          </cell>
        </row>
        <row r="370">
          <cell r="A370">
            <v>132</v>
          </cell>
          <cell r="B370">
            <v>0.849</v>
          </cell>
          <cell r="D370">
            <v>132</v>
          </cell>
          <cell r="E370">
            <v>1.306</v>
          </cell>
        </row>
        <row r="371">
          <cell r="A371">
            <v>132.25</v>
          </cell>
          <cell r="B371">
            <v>0.849</v>
          </cell>
          <cell r="D371">
            <v>132.25</v>
          </cell>
          <cell r="E371">
            <v>1.306</v>
          </cell>
        </row>
        <row r="372">
          <cell r="A372">
            <v>132.5</v>
          </cell>
          <cell r="B372">
            <v>0.848</v>
          </cell>
          <cell r="D372">
            <v>132.5</v>
          </cell>
          <cell r="E372">
            <v>1.306</v>
          </cell>
        </row>
        <row r="373">
          <cell r="A373">
            <v>132.75</v>
          </cell>
          <cell r="B373">
            <v>0.848</v>
          </cell>
          <cell r="D373">
            <v>132.75</v>
          </cell>
          <cell r="E373">
            <v>1.306</v>
          </cell>
        </row>
        <row r="374">
          <cell r="A374">
            <v>133</v>
          </cell>
          <cell r="B374">
            <v>0.848</v>
          </cell>
          <cell r="D374">
            <v>133</v>
          </cell>
          <cell r="E374">
            <v>1.306</v>
          </cell>
        </row>
        <row r="375">
          <cell r="A375">
            <v>133.25</v>
          </cell>
          <cell r="B375">
            <v>0.848</v>
          </cell>
          <cell r="D375">
            <v>133.25</v>
          </cell>
          <cell r="E375">
            <v>1.306</v>
          </cell>
        </row>
        <row r="376">
          <cell r="A376">
            <v>133.5</v>
          </cell>
          <cell r="B376">
            <v>0.847</v>
          </cell>
          <cell r="D376">
            <v>133.5</v>
          </cell>
          <cell r="E376">
            <v>1.306</v>
          </cell>
        </row>
        <row r="377">
          <cell r="A377">
            <v>133.75</v>
          </cell>
          <cell r="B377">
            <v>0.847</v>
          </cell>
          <cell r="D377">
            <v>133.75</v>
          </cell>
          <cell r="E377">
            <v>1.306</v>
          </cell>
        </row>
        <row r="378">
          <cell r="A378">
            <v>134</v>
          </cell>
          <cell r="B378">
            <v>0.847</v>
          </cell>
          <cell r="D378">
            <v>134</v>
          </cell>
          <cell r="E378">
            <v>1.306</v>
          </cell>
        </row>
        <row r="379">
          <cell r="A379">
            <v>134.25</v>
          </cell>
          <cell r="B379">
            <v>0.847</v>
          </cell>
          <cell r="D379">
            <v>134.25</v>
          </cell>
          <cell r="E379">
            <v>1.306</v>
          </cell>
        </row>
        <row r="380">
          <cell r="A380">
            <v>134.5</v>
          </cell>
          <cell r="B380">
            <v>0.847</v>
          </cell>
          <cell r="D380">
            <v>134.5</v>
          </cell>
          <cell r="E380">
            <v>1.306</v>
          </cell>
        </row>
        <row r="381">
          <cell r="A381">
            <v>134.75</v>
          </cell>
          <cell r="B381">
            <v>0.846</v>
          </cell>
          <cell r="D381">
            <v>134.75</v>
          </cell>
          <cell r="E381">
            <v>1.306</v>
          </cell>
        </row>
        <row r="382">
          <cell r="A382">
            <v>135</v>
          </cell>
          <cell r="B382">
            <v>0.846</v>
          </cell>
          <cell r="D382">
            <v>135</v>
          </cell>
          <cell r="E382">
            <v>1.306</v>
          </cell>
        </row>
        <row r="383">
          <cell r="A383">
            <v>135.25</v>
          </cell>
          <cell r="B383">
            <v>0.846</v>
          </cell>
          <cell r="D383">
            <v>135.25</v>
          </cell>
          <cell r="E383">
            <v>1.306</v>
          </cell>
        </row>
        <row r="384">
          <cell r="A384">
            <v>135.5</v>
          </cell>
          <cell r="B384">
            <v>0.845</v>
          </cell>
          <cell r="D384">
            <v>135.5</v>
          </cell>
          <cell r="E384">
            <v>1.306</v>
          </cell>
        </row>
        <row r="385">
          <cell r="A385">
            <v>135.75</v>
          </cell>
          <cell r="B385">
            <v>0.845</v>
          </cell>
          <cell r="D385">
            <v>135.75</v>
          </cell>
          <cell r="E385">
            <v>1.306</v>
          </cell>
        </row>
        <row r="386">
          <cell r="A386">
            <v>136</v>
          </cell>
          <cell r="B386">
            <v>0.845</v>
          </cell>
          <cell r="D386">
            <v>136</v>
          </cell>
          <cell r="E386">
            <v>1.306</v>
          </cell>
        </row>
        <row r="387">
          <cell r="A387">
            <v>136.25</v>
          </cell>
          <cell r="B387">
            <v>0.845</v>
          </cell>
          <cell r="D387">
            <v>136.25</v>
          </cell>
          <cell r="E387">
            <v>1.306</v>
          </cell>
        </row>
        <row r="388">
          <cell r="A388">
            <v>136.5</v>
          </cell>
          <cell r="B388">
            <v>0.844</v>
          </cell>
          <cell r="D388">
            <v>136.5</v>
          </cell>
          <cell r="E388">
            <v>1.306</v>
          </cell>
        </row>
        <row r="389">
          <cell r="A389">
            <v>136.75</v>
          </cell>
          <cell r="B389">
            <v>0.844</v>
          </cell>
          <cell r="D389">
            <v>136.75</v>
          </cell>
          <cell r="E389">
            <v>1.306</v>
          </cell>
        </row>
        <row r="390">
          <cell r="A390">
            <v>137</v>
          </cell>
          <cell r="B390">
            <v>0.844</v>
          </cell>
          <cell r="D390">
            <v>137</v>
          </cell>
          <cell r="E390">
            <v>1.306</v>
          </cell>
        </row>
        <row r="391">
          <cell r="A391">
            <v>137.25</v>
          </cell>
          <cell r="B391">
            <v>0.843</v>
          </cell>
          <cell r="D391">
            <v>137.25</v>
          </cell>
          <cell r="E391">
            <v>1.306</v>
          </cell>
        </row>
        <row r="392">
          <cell r="A392">
            <v>137.5</v>
          </cell>
          <cell r="B392">
            <v>0.843</v>
          </cell>
          <cell r="D392">
            <v>137.5</v>
          </cell>
          <cell r="E392">
            <v>1.306</v>
          </cell>
        </row>
        <row r="393">
          <cell r="A393">
            <v>137.75</v>
          </cell>
          <cell r="B393">
            <v>0.843</v>
          </cell>
          <cell r="D393">
            <v>137.75</v>
          </cell>
          <cell r="E393">
            <v>1.306</v>
          </cell>
        </row>
        <row r="394">
          <cell r="A394">
            <v>138</v>
          </cell>
          <cell r="B394">
            <v>0.842</v>
          </cell>
          <cell r="D394">
            <v>138</v>
          </cell>
          <cell r="E394">
            <v>1.306</v>
          </cell>
        </row>
        <row r="395">
          <cell r="A395">
            <v>138.25</v>
          </cell>
          <cell r="B395">
            <v>0.842</v>
          </cell>
          <cell r="D395">
            <v>138.25</v>
          </cell>
          <cell r="E395">
            <v>1.306</v>
          </cell>
        </row>
        <row r="396">
          <cell r="A396">
            <v>138.5</v>
          </cell>
          <cell r="B396">
            <v>0.842</v>
          </cell>
          <cell r="D396">
            <v>138.5</v>
          </cell>
          <cell r="E396">
            <v>1.306</v>
          </cell>
        </row>
        <row r="397">
          <cell r="A397">
            <v>138.75</v>
          </cell>
          <cell r="B397">
            <v>0.842</v>
          </cell>
          <cell r="D397">
            <v>138.75</v>
          </cell>
          <cell r="E397">
            <v>1.306</v>
          </cell>
        </row>
        <row r="398">
          <cell r="A398">
            <v>139</v>
          </cell>
          <cell r="B398">
            <v>0.841</v>
          </cell>
          <cell r="D398">
            <v>139</v>
          </cell>
          <cell r="E398">
            <v>1.306</v>
          </cell>
        </row>
        <row r="399">
          <cell r="A399">
            <v>139.25</v>
          </cell>
          <cell r="B399">
            <v>0.841</v>
          </cell>
          <cell r="D399">
            <v>139.25</v>
          </cell>
          <cell r="E399">
            <v>1.306</v>
          </cell>
        </row>
        <row r="400">
          <cell r="A400">
            <v>139.5</v>
          </cell>
          <cell r="B400">
            <v>0.841</v>
          </cell>
          <cell r="D400">
            <v>139.5</v>
          </cell>
          <cell r="E400">
            <v>1.306</v>
          </cell>
        </row>
        <row r="401">
          <cell r="A401">
            <v>139.75</v>
          </cell>
          <cell r="B401">
            <v>0.84</v>
          </cell>
          <cell r="D401">
            <v>139.75</v>
          </cell>
          <cell r="E401">
            <v>1.306</v>
          </cell>
        </row>
        <row r="402">
          <cell r="A402">
            <v>140</v>
          </cell>
          <cell r="B402">
            <v>0.84</v>
          </cell>
          <cell r="D402">
            <v>140</v>
          </cell>
          <cell r="E402">
            <v>1.306</v>
          </cell>
        </row>
        <row r="403">
          <cell r="A403">
            <v>140.25</v>
          </cell>
          <cell r="B403">
            <v>0.84</v>
          </cell>
          <cell r="D403">
            <v>140.25</v>
          </cell>
          <cell r="E403">
            <v>1.306</v>
          </cell>
        </row>
        <row r="404">
          <cell r="A404">
            <v>140.5</v>
          </cell>
          <cell r="B404">
            <v>0.84</v>
          </cell>
          <cell r="D404">
            <v>140.5</v>
          </cell>
          <cell r="E404">
            <v>1.306</v>
          </cell>
        </row>
        <row r="405">
          <cell r="A405">
            <v>140.75</v>
          </cell>
          <cell r="B405">
            <v>0.84</v>
          </cell>
          <cell r="D405">
            <v>140.75</v>
          </cell>
          <cell r="E405">
            <v>1.306</v>
          </cell>
        </row>
        <row r="406">
          <cell r="A406">
            <v>141</v>
          </cell>
          <cell r="B406">
            <v>0.839</v>
          </cell>
          <cell r="D406">
            <v>141</v>
          </cell>
          <cell r="E406">
            <v>1.306</v>
          </cell>
        </row>
        <row r="407">
          <cell r="A407">
            <v>141.25</v>
          </cell>
          <cell r="B407">
            <v>0.839</v>
          </cell>
          <cell r="D407">
            <v>141.25</v>
          </cell>
          <cell r="E407">
            <v>1.306</v>
          </cell>
        </row>
        <row r="408">
          <cell r="A408">
            <v>141.5</v>
          </cell>
          <cell r="B408">
            <v>0.839</v>
          </cell>
          <cell r="D408">
            <v>141.5</v>
          </cell>
          <cell r="E408">
            <v>1.306</v>
          </cell>
        </row>
        <row r="409">
          <cell r="A409">
            <v>141.75</v>
          </cell>
          <cell r="B409">
            <v>0.839</v>
          </cell>
          <cell r="D409">
            <v>141.75</v>
          </cell>
          <cell r="E409">
            <v>1.306</v>
          </cell>
        </row>
        <row r="410">
          <cell r="A410">
            <v>142</v>
          </cell>
          <cell r="B410">
            <v>0.838</v>
          </cell>
          <cell r="D410">
            <v>142</v>
          </cell>
          <cell r="E410">
            <v>1.306</v>
          </cell>
        </row>
        <row r="411">
          <cell r="A411">
            <v>142.25</v>
          </cell>
          <cell r="B411">
            <v>0.838</v>
          </cell>
          <cell r="D411">
            <v>142.25</v>
          </cell>
          <cell r="E411">
            <v>1.306</v>
          </cell>
        </row>
        <row r="412">
          <cell r="A412">
            <v>142.5</v>
          </cell>
          <cell r="B412">
            <v>0.838</v>
          </cell>
          <cell r="D412">
            <v>142.5</v>
          </cell>
          <cell r="E412">
            <v>1.306</v>
          </cell>
        </row>
        <row r="413">
          <cell r="A413">
            <v>142.75</v>
          </cell>
          <cell r="B413">
            <v>0.838</v>
          </cell>
          <cell r="D413">
            <v>142.75</v>
          </cell>
          <cell r="E413">
            <v>1.306</v>
          </cell>
        </row>
        <row r="414">
          <cell r="A414">
            <v>143</v>
          </cell>
          <cell r="B414">
            <v>0.837</v>
          </cell>
          <cell r="D414">
            <v>143</v>
          </cell>
          <cell r="E414">
            <v>1.306</v>
          </cell>
        </row>
        <row r="415">
          <cell r="A415">
            <v>143.25</v>
          </cell>
          <cell r="B415">
            <v>0.837</v>
          </cell>
          <cell r="D415">
            <v>143.25</v>
          </cell>
          <cell r="E415">
            <v>1.306</v>
          </cell>
        </row>
        <row r="416">
          <cell r="A416">
            <v>143.5</v>
          </cell>
          <cell r="B416">
            <v>0.837</v>
          </cell>
          <cell r="D416">
            <v>143.5</v>
          </cell>
          <cell r="E416">
            <v>1.306</v>
          </cell>
        </row>
        <row r="417">
          <cell r="A417">
            <v>143.75</v>
          </cell>
          <cell r="B417">
            <v>0.837</v>
          </cell>
          <cell r="D417">
            <v>143.75</v>
          </cell>
          <cell r="E417">
            <v>1.306</v>
          </cell>
        </row>
        <row r="418">
          <cell r="A418">
            <v>144</v>
          </cell>
          <cell r="B418">
            <v>0.836</v>
          </cell>
          <cell r="D418">
            <v>144</v>
          </cell>
          <cell r="E418">
            <v>1.306</v>
          </cell>
        </row>
        <row r="419">
          <cell r="A419">
            <v>144.25</v>
          </cell>
          <cell r="B419">
            <v>0.836</v>
          </cell>
          <cell r="D419">
            <v>144.25</v>
          </cell>
          <cell r="E419">
            <v>1.306</v>
          </cell>
        </row>
        <row r="420">
          <cell r="A420">
            <v>144.5</v>
          </cell>
          <cell r="B420">
            <v>0.836</v>
          </cell>
          <cell r="D420">
            <v>144.5</v>
          </cell>
          <cell r="E420">
            <v>1.306</v>
          </cell>
        </row>
        <row r="421">
          <cell r="A421">
            <v>144.75</v>
          </cell>
          <cell r="B421">
            <v>0.836</v>
          </cell>
          <cell r="D421">
            <v>144.75</v>
          </cell>
          <cell r="E421">
            <v>1.306</v>
          </cell>
        </row>
        <row r="422">
          <cell r="A422">
            <v>145</v>
          </cell>
          <cell r="B422">
            <v>0.835</v>
          </cell>
          <cell r="D422">
            <v>145</v>
          </cell>
          <cell r="E422">
            <v>1.306</v>
          </cell>
        </row>
        <row r="423">
          <cell r="A423">
            <v>145.25</v>
          </cell>
          <cell r="B423">
            <v>0.835</v>
          </cell>
          <cell r="D423">
            <v>145.25</v>
          </cell>
          <cell r="E423">
            <v>1.306</v>
          </cell>
        </row>
        <row r="424">
          <cell r="A424">
            <v>145.5</v>
          </cell>
          <cell r="B424">
            <v>0.835</v>
          </cell>
          <cell r="D424">
            <v>145.5</v>
          </cell>
          <cell r="E424">
            <v>1.306</v>
          </cell>
        </row>
        <row r="425">
          <cell r="A425">
            <v>145.75</v>
          </cell>
          <cell r="B425">
            <v>0.835</v>
          </cell>
          <cell r="D425">
            <v>145.75</v>
          </cell>
          <cell r="E425">
            <v>1.306</v>
          </cell>
        </row>
        <row r="426">
          <cell r="A426">
            <v>146</v>
          </cell>
          <cell r="B426">
            <v>0.834</v>
          </cell>
          <cell r="D426">
            <v>146</v>
          </cell>
          <cell r="E426">
            <v>1.306</v>
          </cell>
        </row>
        <row r="427">
          <cell r="A427">
            <v>146.25</v>
          </cell>
          <cell r="B427">
            <v>0.834</v>
          </cell>
          <cell r="D427">
            <v>146.25</v>
          </cell>
          <cell r="E427">
            <v>1.306</v>
          </cell>
        </row>
        <row r="428">
          <cell r="A428">
            <v>146.5</v>
          </cell>
          <cell r="B428">
            <v>0.834</v>
          </cell>
          <cell r="D428">
            <v>146.5</v>
          </cell>
          <cell r="E428">
            <v>1.306</v>
          </cell>
        </row>
        <row r="429">
          <cell r="A429">
            <v>146.75</v>
          </cell>
          <cell r="B429">
            <v>0.834</v>
          </cell>
          <cell r="D429">
            <v>146.75</v>
          </cell>
          <cell r="E429">
            <v>1.306</v>
          </cell>
        </row>
        <row r="430">
          <cell r="A430">
            <v>147</v>
          </cell>
          <cell r="B430">
            <v>0.833</v>
          </cell>
          <cell r="D430">
            <v>147</v>
          </cell>
          <cell r="E430">
            <v>1.306</v>
          </cell>
        </row>
        <row r="431">
          <cell r="A431">
            <v>147.25</v>
          </cell>
          <cell r="B431">
            <v>0.833</v>
          </cell>
          <cell r="D431">
            <v>147.25</v>
          </cell>
          <cell r="E431">
            <v>1.306</v>
          </cell>
        </row>
        <row r="432">
          <cell r="A432">
            <v>147.5</v>
          </cell>
          <cell r="B432">
            <v>0.833</v>
          </cell>
          <cell r="D432">
            <v>147.5</v>
          </cell>
          <cell r="E432">
            <v>1.306</v>
          </cell>
        </row>
        <row r="433">
          <cell r="A433">
            <v>147.75</v>
          </cell>
          <cell r="B433">
            <v>0.833</v>
          </cell>
          <cell r="D433">
            <v>147.75</v>
          </cell>
          <cell r="E433">
            <v>1.306</v>
          </cell>
        </row>
        <row r="434">
          <cell r="A434">
            <v>148</v>
          </cell>
          <cell r="B434">
            <v>0.832</v>
          </cell>
          <cell r="D434">
            <v>148</v>
          </cell>
          <cell r="E434">
            <v>1.306</v>
          </cell>
        </row>
        <row r="435">
          <cell r="A435">
            <v>148.25</v>
          </cell>
          <cell r="B435">
            <v>0.832</v>
          </cell>
          <cell r="D435">
            <v>148.25</v>
          </cell>
          <cell r="E435">
            <v>1.306</v>
          </cell>
        </row>
        <row r="436">
          <cell r="A436">
            <v>148.5</v>
          </cell>
          <cell r="B436">
            <v>0.832</v>
          </cell>
          <cell r="D436">
            <v>148.5</v>
          </cell>
          <cell r="E436">
            <v>1.306</v>
          </cell>
        </row>
        <row r="437">
          <cell r="A437">
            <v>148.75</v>
          </cell>
          <cell r="B437">
            <v>0.832</v>
          </cell>
          <cell r="D437">
            <v>148.75</v>
          </cell>
          <cell r="E437">
            <v>1.306</v>
          </cell>
        </row>
        <row r="438">
          <cell r="A438">
            <v>149</v>
          </cell>
          <cell r="B438">
            <v>0.831</v>
          </cell>
          <cell r="D438">
            <v>149</v>
          </cell>
          <cell r="E438">
            <v>1.306</v>
          </cell>
        </row>
        <row r="439">
          <cell r="A439">
            <v>149.25</v>
          </cell>
          <cell r="B439">
            <v>0.831</v>
          </cell>
          <cell r="D439">
            <v>149.25</v>
          </cell>
          <cell r="E439">
            <v>1.306</v>
          </cell>
        </row>
        <row r="440">
          <cell r="A440">
            <v>149.5</v>
          </cell>
          <cell r="B440">
            <v>0.831</v>
          </cell>
          <cell r="D440">
            <v>149.5</v>
          </cell>
          <cell r="E440">
            <v>1.306</v>
          </cell>
        </row>
        <row r="441">
          <cell r="A441">
            <v>149.75</v>
          </cell>
          <cell r="B441">
            <v>0.831</v>
          </cell>
          <cell r="D441">
            <v>149.75</v>
          </cell>
          <cell r="E441">
            <v>1.306</v>
          </cell>
        </row>
        <row r="442">
          <cell r="A442">
            <v>150</v>
          </cell>
          <cell r="B442">
            <v>0.831</v>
          </cell>
          <cell r="D442">
            <v>150</v>
          </cell>
          <cell r="E442">
            <v>1.306</v>
          </cell>
        </row>
        <row r="443">
          <cell r="A443">
            <v>150.25</v>
          </cell>
          <cell r="B443">
            <v>0.83</v>
          </cell>
          <cell r="D443">
            <v>150.25</v>
          </cell>
          <cell r="E443">
            <v>1.306</v>
          </cell>
        </row>
        <row r="444">
          <cell r="A444">
            <v>150.5</v>
          </cell>
          <cell r="B444">
            <v>0.83</v>
          </cell>
          <cell r="D444">
            <v>150.5</v>
          </cell>
          <cell r="E444">
            <v>1.306</v>
          </cell>
        </row>
        <row r="445">
          <cell r="A445">
            <v>150.75</v>
          </cell>
          <cell r="B445">
            <v>0.83</v>
          </cell>
          <cell r="D445">
            <v>150.75</v>
          </cell>
          <cell r="E445">
            <v>1.306</v>
          </cell>
        </row>
        <row r="446">
          <cell r="A446">
            <v>151</v>
          </cell>
          <cell r="B446">
            <v>0.83</v>
          </cell>
          <cell r="D446">
            <v>151</v>
          </cell>
          <cell r="E446">
            <v>1.306</v>
          </cell>
        </row>
        <row r="447">
          <cell r="A447">
            <v>151.25</v>
          </cell>
          <cell r="B447">
            <v>0.83</v>
          </cell>
          <cell r="D447">
            <v>151.25</v>
          </cell>
          <cell r="E447">
            <v>1.306</v>
          </cell>
        </row>
        <row r="448">
          <cell r="A448">
            <v>151.5</v>
          </cell>
          <cell r="B448">
            <v>0.829</v>
          </cell>
          <cell r="D448">
            <v>151.5</v>
          </cell>
          <cell r="E448">
            <v>1.306</v>
          </cell>
        </row>
        <row r="449">
          <cell r="A449">
            <v>151.75</v>
          </cell>
          <cell r="B449">
            <v>0.829</v>
          </cell>
          <cell r="D449">
            <v>151.75</v>
          </cell>
          <cell r="E449">
            <v>1.306</v>
          </cell>
        </row>
        <row r="450">
          <cell r="A450">
            <v>152</v>
          </cell>
          <cell r="B450">
            <v>0.829</v>
          </cell>
          <cell r="D450">
            <v>152</v>
          </cell>
          <cell r="E450">
            <v>1.306</v>
          </cell>
        </row>
        <row r="451">
          <cell r="A451">
            <v>152.25</v>
          </cell>
          <cell r="B451">
            <v>0.829</v>
          </cell>
          <cell r="D451">
            <v>152.25</v>
          </cell>
          <cell r="E451">
            <v>1.306</v>
          </cell>
        </row>
        <row r="452">
          <cell r="A452">
            <v>152.5</v>
          </cell>
          <cell r="B452">
            <v>0.829</v>
          </cell>
          <cell r="D452">
            <v>152.5</v>
          </cell>
          <cell r="E452">
            <v>1.306</v>
          </cell>
        </row>
        <row r="453">
          <cell r="A453">
            <v>152.75</v>
          </cell>
          <cell r="B453">
            <v>0.828</v>
          </cell>
          <cell r="D453">
            <v>152.75</v>
          </cell>
          <cell r="E453">
            <v>1.306</v>
          </cell>
        </row>
        <row r="454">
          <cell r="A454">
            <v>153</v>
          </cell>
          <cell r="B454">
            <v>0.828</v>
          </cell>
          <cell r="D454">
            <v>153</v>
          </cell>
          <cell r="E454">
            <v>1.306</v>
          </cell>
        </row>
        <row r="455">
          <cell r="A455">
            <v>153.25</v>
          </cell>
          <cell r="B455">
            <v>0.828</v>
          </cell>
          <cell r="D455">
            <v>153.25</v>
          </cell>
          <cell r="E455">
            <v>1.306</v>
          </cell>
        </row>
        <row r="456">
          <cell r="A456">
            <v>153.5</v>
          </cell>
          <cell r="B456">
            <v>0.828</v>
          </cell>
          <cell r="D456">
            <v>153.5</v>
          </cell>
          <cell r="E456">
            <v>1.306</v>
          </cell>
        </row>
        <row r="457">
          <cell r="A457">
            <v>153.75</v>
          </cell>
          <cell r="B457">
            <v>0.828</v>
          </cell>
          <cell r="D457">
            <v>153.75</v>
          </cell>
          <cell r="E457">
            <v>1.306</v>
          </cell>
        </row>
        <row r="458">
          <cell r="A458">
            <v>154</v>
          </cell>
          <cell r="B458">
            <v>0.828</v>
          </cell>
          <cell r="D458">
            <v>154</v>
          </cell>
          <cell r="E458">
            <v>1.306</v>
          </cell>
        </row>
        <row r="459">
          <cell r="A459">
            <v>154.25</v>
          </cell>
          <cell r="B459">
            <v>0.827</v>
          </cell>
          <cell r="D459">
            <v>154.25</v>
          </cell>
          <cell r="E459">
            <v>1.306</v>
          </cell>
        </row>
        <row r="460">
          <cell r="A460">
            <v>154.5</v>
          </cell>
          <cell r="B460">
            <v>0.827</v>
          </cell>
          <cell r="D460">
            <v>154.5</v>
          </cell>
          <cell r="E460">
            <v>1.306</v>
          </cell>
        </row>
        <row r="461">
          <cell r="A461">
            <v>154.75</v>
          </cell>
          <cell r="B461">
            <v>0.827</v>
          </cell>
          <cell r="D461">
            <v>154.75</v>
          </cell>
          <cell r="E461">
            <v>1.306</v>
          </cell>
        </row>
        <row r="462">
          <cell r="A462">
            <v>155</v>
          </cell>
          <cell r="B462">
            <v>0.827</v>
          </cell>
          <cell r="D462">
            <v>155</v>
          </cell>
          <cell r="E462">
            <v>1.306</v>
          </cell>
        </row>
        <row r="463">
          <cell r="A463">
            <v>155.25</v>
          </cell>
          <cell r="B463">
            <v>0.827</v>
          </cell>
          <cell r="D463">
            <v>155.25</v>
          </cell>
          <cell r="E463">
            <v>1.306</v>
          </cell>
        </row>
        <row r="464">
          <cell r="A464">
            <v>155.5</v>
          </cell>
          <cell r="B464">
            <v>0.827</v>
          </cell>
          <cell r="D464">
            <v>155.5</v>
          </cell>
          <cell r="E464">
            <v>1.306</v>
          </cell>
        </row>
        <row r="465">
          <cell r="A465">
            <v>155.75</v>
          </cell>
          <cell r="B465">
            <v>0.826</v>
          </cell>
          <cell r="D465">
            <v>155.75</v>
          </cell>
          <cell r="E465">
            <v>1.306</v>
          </cell>
        </row>
        <row r="466">
          <cell r="A466">
            <v>156</v>
          </cell>
          <cell r="B466">
            <v>0.826</v>
          </cell>
          <cell r="D466">
            <v>156</v>
          </cell>
          <cell r="E466">
            <v>1.306</v>
          </cell>
        </row>
        <row r="467">
          <cell r="A467">
            <v>156.25</v>
          </cell>
          <cell r="B467">
            <v>0.826</v>
          </cell>
          <cell r="D467">
            <v>156.25</v>
          </cell>
          <cell r="E467">
            <v>1.306</v>
          </cell>
        </row>
        <row r="468">
          <cell r="A468">
            <v>156.5</v>
          </cell>
          <cell r="B468">
            <v>0.826</v>
          </cell>
          <cell r="D468">
            <v>156.5</v>
          </cell>
          <cell r="E468">
            <v>1.306</v>
          </cell>
        </row>
        <row r="469">
          <cell r="A469">
            <v>156.75</v>
          </cell>
          <cell r="B469">
            <v>0.826</v>
          </cell>
          <cell r="D469">
            <v>156.75</v>
          </cell>
          <cell r="E469">
            <v>1.306</v>
          </cell>
        </row>
        <row r="470">
          <cell r="A470">
            <v>157</v>
          </cell>
          <cell r="B470">
            <v>0.826</v>
          </cell>
          <cell r="D470">
            <v>157</v>
          </cell>
          <cell r="E470">
            <v>1.306</v>
          </cell>
        </row>
        <row r="471">
          <cell r="A471">
            <v>157.25</v>
          </cell>
          <cell r="B471">
            <v>0.825</v>
          </cell>
          <cell r="D471">
            <v>157.25</v>
          </cell>
          <cell r="E471">
            <v>1.306</v>
          </cell>
        </row>
        <row r="472">
          <cell r="A472">
            <v>157.5</v>
          </cell>
          <cell r="B472">
            <v>0.825</v>
          </cell>
          <cell r="D472">
            <v>157.5</v>
          </cell>
          <cell r="E472">
            <v>1.306</v>
          </cell>
        </row>
        <row r="473">
          <cell r="A473">
            <v>157.75</v>
          </cell>
          <cell r="B473">
            <v>0.825</v>
          </cell>
          <cell r="D473">
            <v>157.75</v>
          </cell>
          <cell r="E473">
            <v>1.306</v>
          </cell>
        </row>
        <row r="474">
          <cell r="A474">
            <v>158</v>
          </cell>
          <cell r="B474">
            <v>0.825</v>
          </cell>
          <cell r="D474">
            <v>158</v>
          </cell>
          <cell r="E474">
            <v>1.306</v>
          </cell>
        </row>
        <row r="475">
          <cell r="A475">
            <v>158.25</v>
          </cell>
          <cell r="B475">
            <v>0.825</v>
          </cell>
          <cell r="D475">
            <v>158.25</v>
          </cell>
          <cell r="E475">
            <v>1.306</v>
          </cell>
        </row>
        <row r="476">
          <cell r="A476">
            <v>158.5</v>
          </cell>
          <cell r="B476">
            <v>0.825</v>
          </cell>
          <cell r="D476">
            <v>158.5</v>
          </cell>
          <cell r="E476">
            <v>1.306</v>
          </cell>
        </row>
        <row r="477">
          <cell r="A477">
            <v>158.75</v>
          </cell>
          <cell r="B477">
            <v>0.825</v>
          </cell>
          <cell r="D477">
            <v>158.75</v>
          </cell>
          <cell r="E477">
            <v>1.306</v>
          </cell>
        </row>
        <row r="478">
          <cell r="A478">
            <v>159</v>
          </cell>
          <cell r="B478">
            <v>0.824</v>
          </cell>
          <cell r="D478">
            <v>159</v>
          </cell>
          <cell r="E478">
            <v>1.306</v>
          </cell>
        </row>
        <row r="479">
          <cell r="A479">
            <v>159.25</v>
          </cell>
          <cell r="B479">
            <v>0.824</v>
          </cell>
          <cell r="D479">
            <v>159.25</v>
          </cell>
          <cell r="E479">
            <v>1.306</v>
          </cell>
        </row>
        <row r="480">
          <cell r="A480">
            <v>159.5</v>
          </cell>
          <cell r="B480">
            <v>0.824</v>
          </cell>
          <cell r="D480">
            <v>159.5</v>
          </cell>
          <cell r="E480">
            <v>1.306</v>
          </cell>
        </row>
        <row r="481">
          <cell r="A481">
            <v>159.75</v>
          </cell>
          <cell r="B481">
            <v>0.824</v>
          </cell>
          <cell r="D481">
            <v>159.75</v>
          </cell>
          <cell r="E481">
            <v>1.306</v>
          </cell>
        </row>
        <row r="482">
          <cell r="A482">
            <v>160</v>
          </cell>
          <cell r="B482">
            <v>0.824</v>
          </cell>
          <cell r="D482">
            <v>160</v>
          </cell>
          <cell r="E482">
            <v>1.306</v>
          </cell>
        </row>
        <row r="483">
          <cell r="A483">
            <v>160.25</v>
          </cell>
          <cell r="B483">
            <v>0.824</v>
          </cell>
          <cell r="D483">
            <v>160.25</v>
          </cell>
          <cell r="E483">
            <v>1.306</v>
          </cell>
        </row>
        <row r="484">
          <cell r="A484">
            <v>160.5</v>
          </cell>
          <cell r="B484">
            <v>0.824</v>
          </cell>
          <cell r="D484">
            <v>160.5</v>
          </cell>
          <cell r="E484">
            <v>1.306</v>
          </cell>
        </row>
        <row r="485">
          <cell r="A485">
            <v>160.75</v>
          </cell>
          <cell r="B485">
            <v>0.823</v>
          </cell>
          <cell r="D485">
            <v>160.75</v>
          </cell>
          <cell r="E485">
            <v>1.306</v>
          </cell>
        </row>
        <row r="486">
          <cell r="A486">
            <v>161</v>
          </cell>
          <cell r="B486">
            <v>0.823</v>
          </cell>
          <cell r="D486">
            <v>161</v>
          </cell>
          <cell r="E486">
            <v>1.306</v>
          </cell>
        </row>
        <row r="487">
          <cell r="A487">
            <v>161.25</v>
          </cell>
          <cell r="B487">
            <v>0.823</v>
          </cell>
          <cell r="D487">
            <v>161.25</v>
          </cell>
          <cell r="E487">
            <v>1.306</v>
          </cell>
        </row>
        <row r="488">
          <cell r="A488">
            <v>161.5</v>
          </cell>
          <cell r="B488">
            <v>0.823</v>
          </cell>
          <cell r="D488">
            <v>161.5</v>
          </cell>
          <cell r="E488">
            <v>1.306</v>
          </cell>
        </row>
        <row r="489">
          <cell r="A489">
            <v>161.75</v>
          </cell>
          <cell r="B489">
            <v>0.823</v>
          </cell>
          <cell r="D489">
            <v>161.75</v>
          </cell>
          <cell r="E489">
            <v>1.306</v>
          </cell>
        </row>
        <row r="490">
          <cell r="A490">
            <v>162</v>
          </cell>
          <cell r="B490">
            <v>0.823</v>
          </cell>
          <cell r="D490">
            <v>162</v>
          </cell>
          <cell r="E490">
            <v>1.306</v>
          </cell>
        </row>
        <row r="491">
          <cell r="A491">
            <v>162.25</v>
          </cell>
          <cell r="B491">
            <v>0.823</v>
          </cell>
          <cell r="D491">
            <v>162.25</v>
          </cell>
          <cell r="E491">
            <v>1.306</v>
          </cell>
        </row>
        <row r="492">
          <cell r="A492">
            <v>162.5</v>
          </cell>
          <cell r="B492">
            <v>0.822</v>
          </cell>
          <cell r="D492">
            <v>162.5</v>
          </cell>
          <cell r="E492">
            <v>1.306</v>
          </cell>
        </row>
        <row r="493">
          <cell r="A493">
            <v>162.75</v>
          </cell>
          <cell r="B493">
            <v>0.822</v>
          </cell>
          <cell r="D493">
            <v>162.75</v>
          </cell>
          <cell r="E493">
            <v>1.306</v>
          </cell>
        </row>
        <row r="494">
          <cell r="A494">
            <v>163</v>
          </cell>
          <cell r="B494">
            <v>0.822</v>
          </cell>
          <cell r="D494">
            <v>163</v>
          </cell>
          <cell r="E494">
            <v>1.306</v>
          </cell>
        </row>
        <row r="495">
          <cell r="A495">
            <v>163.25</v>
          </cell>
          <cell r="B495">
            <v>0.822</v>
          </cell>
          <cell r="D495">
            <v>163.25</v>
          </cell>
          <cell r="E495">
            <v>1.306</v>
          </cell>
        </row>
        <row r="496">
          <cell r="A496">
            <v>163.5</v>
          </cell>
          <cell r="B496">
            <v>0.822</v>
          </cell>
          <cell r="D496">
            <v>163.5</v>
          </cell>
          <cell r="E496">
            <v>1.306</v>
          </cell>
        </row>
        <row r="497">
          <cell r="A497">
            <v>163.75</v>
          </cell>
          <cell r="B497">
            <v>0.822</v>
          </cell>
          <cell r="D497">
            <v>163.75</v>
          </cell>
          <cell r="E497">
            <v>1.306</v>
          </cell>
        </row>
        <row r="498">
          <cell r="A498">
            <v>164</v>
          </cell>
          <cell r="B498">
            <v>0.822</v>
          </cell>
          <cell r="D498">
            <v>164</v>
          </cell>
          <cell r="E498">
            <v>1.306</v>
          </cell>
        </row>
        <row r="499">
          <cell r="A499">
            <v>164.25</v>
          </cell>
          <cell r="B499">
            <v>0.821</v>
          </cell>
          <cell r="D499">
            <v>164.25</v>
          </cell>
          <cell r="E499">
            <v>1.306</v>
          </cell>
        </row>
        <row r="500">
          <cell r="A500">
            <v>164.5</v>
          </cell>
          <cell r="B500">
            <v>0.821</v>
          </cell>
          <cell r="D500">
            <v>164.5</v>
          </cell>
          <cell r="E500">
            <v>1.306</v>
          </cell>
        </row>
        <row r="501">
          <cell r="A501">
            <v>164.75</v>
          </cell>
          <cell r="B501">
            <v>0.821</v>
          </cell>
          <cell r="D501">
            <v>164.75</v>
          </cell>
          <cell r="E501">
            <v>1.306</v>
          </cell>
        </row>
        <row r="502">
          <cell r="A502">
            <v>165</v>
          </cell>
          <cell r="B502">
            <v>0.821</v>
          </cell>
          <cell r="D502">
            <v>165</v>
          </cell>
          <cell r="E502">
            <v>1.306</v>
          </cell>
        </row>
        <row r="503">
          <cell r="A503">
            <v>165.25</v>
          </cell>
          <cell r="B503">
            <v>0.821</v>
          </cell>
          <cell r="D503">
            <v>165.25</v>
          </cell>
          <cell r="E503">
            <v>1.306</v>
          </cell>
        </row>
        <row r="504">
          <cell r="A504">
            <v>165.5</v>
          </cell>
          <cell r="B504">
            <v>0.821</v>
          </cell>
          <cell r="D504">
            <v>165.5</v>
          </cell>
          <cell r="E504">
            <v>1.306</v>
          </cell>
        </row>
        <row r="505">
          <cell r="A505">
            <v>165.75</v>
          </cell>
          <cell r="B505">
            <v>0.821</v>
          </cell>
          <cell r="D505">
            <v>165.75</v>
          </cell>
          <cell r="E505">
            <v>1.306</v>
          </cell>
        </row>
        <row r="506">
          <cell r="A506">
            <v>166</v>
          </cell>
          <cell r="B506">
            <v>0.82</v>
          </cell>
          <cell r="D506">
            <v>166</v>
          </cell>
          <cell r="E506">
            <v>1.306</v>
          </cell>
        </row>
        <row r="507">
          <cell r="A507">
            <v>166.25</v>
          </cell>
          <cell r="B507">
            <v>0.82</v>
          </cell>
          <cell r="D507">
            <v>166.25</v>
          </cell>
          <cell r="E507">
            <v>1.306</v>
          </cell>
        </row>
        <row r="508">
          <cell r="A508">
            <v>166.5</v>
          </cell>
          <cell r="B508">
            <v>0.82</v>
          </cell>
          <cell r="D508">
            <v>166.5</v>
          </cell>
          <cell r="E508">
            <v>1.306</v>
          </cell>
        </row>
        <row r="509">
          <cell r="A509">
            <v>166.75</v>
          </cell>
          <cell r="B509">
            <v>0.82</v>
          </cell>
          <cell r="D509">
            <v>166.75</v>
          </cell>
          <cell r="E509">
            <v>1.306</v>
          </cell>
        </row>
        <row r="510">
          <cell r="A510">
            <v>167</v>
          </cell>
          <cell r="B510">
            <v>0.82</v>
          </cell>
          <cell r="D510">
            <v>167</v>
          </cell>
          <cell r="E510">
            <v>1.306</v>
          </cell>
        </row>
        <row r="511">
          <cell r="A511">
            <v>167.25</v>
          </cell>
          <cell r="B511">
            <v>0.82</v>
          </cell>
          <cell r="D511">
            <v>167.25</v>
          </cell>
          <cell r="E511">
            <v>1.306</v>
          </cell>
        </row>
        <row r="512">
          <cell r="A512">
            <v>167.5</v>
          </cell>
          <cell r="B512">
            <v>0.82</v>
          </cell>
          <cell r="D512">
            <v>167.5</v>
          </cell>
          <cell r="E512">
            <v>1.306</v>
          </cell>
        </row>
        <row r="513">
          <cell r="A513">
            <v>167.75</v>
          </cell>
          <cell r="B513">
            <v>0.819</v>
          </cell>
          <cell r="D513">
            <v>167.75</v>
          </cell>
          <cell r="E513">
            <v>1.306</v>
          </cell>
        </row>
        <row r="514">
          <cell r="A514">
            <v>168</v>
          </cell>
          <cell r="B514">
            <v>0.819</v>
          </cell>
          <cell r="D514">
            <v>168</v>
          </cell>
          <cell r="E514">
            <v>1.306</v>
          </cell>
        </row>
        <row r="515">
          <cell r="A515">
            <v>168.25</v>
          </cell>
          <cell r="B515">
            <v>0.819</v>
          </cell>
          <cell r="D515">
            <v>168.25</v>
          </cell>
          <cell r="E515">
            <v>1.306</v>
          </cell>
        </row>
        <row r="516">
          <cell r="A516">
            <v>168.5</v>
          </cell>
          <cell r="B516">
            <v>0.819</v>
          </cell>
          <cell r="D516">
            <v>168.5</v>
          </cell>
          <cell r="E516">
            <v>1.306</v>
          </cell>
        </row>
        <row r="517">
          <cell r="A517">
            <v>168.75</v>
          </cell>
          <cell r="B517">
            <v>0.819</v>
          </cell>
          <cell r="D517">
            <v>168.75</v>
          </cell>
          <cell r="E517">
            <v>1.306</v>
          </cell>
        </row>
        <row r="518">
          <cell r="A518">
            <v>169</v>
          </cell>
          <cell r="B518">
            <v>0.819</v>
          </cell>
          <cell r="D518">
            <v>169</v>
          </cell>
          <cell r="E518">
            <v>1.306</v>
          </cell>
        </row>
        <row r="519">
          <cell r="A519">
            <v>169.25</v>
          </cell>
          <cell r="B519">
            <v>0.819</v>
          </cell>
          <cell r="D519">
            <v>169.25</v>
          </cell>
          <cell r="E519">
            <v>1.306</v>
          </cell>
        </row>
        <row r="520">
          <cell r="A520">
            <v>169.5</v>
          </cell>
          <cell r="B520">
            <v>0.818</v>
          </cell>
          <cell r="D520">
            <v>169.5</v>
          </cell>
          <cell r="E520">
            <v>1.306</v>
          </cell>
        </row>
        <row r="521">
          <cell r="A521">
            <v>169.75</v>
          </cell>
          <cell r="B521">
            <v>0.818</v>
          </cell>
          <cell r="D521">
            <v>169.75</v>
          </cell>
          <cell r="E521">
            <v>1.306</v>
          </cell>
        </row>
        <row r="522">
          <cell r="A522">
            <v>170</v>
          </cell>
          <cell r="B522">
            <v>0.818</v>
          </cell>
          <cell r="D522">
            <v>170</v>
          </cell>
          <cell r="E522">
            <v>1.306</v>
          </cell>
        </row>
        <row r="523">
          <cell r="A523">
            <v>170.25</v>
          </cell>
          <cell r="B523">
            <v>0.818</v>
          </cell>
          <cell r="D523">
            <v>170.25</v>
          </cell>
          <cell r="E523">
            <v>1.306</v>
          </cell>
        </row>
        <row r="524">
          <cell r="A524">
            <v>170.5</v>
          </cell>
          <cell r="B524">
            <v>0.818</v>
          </cell>
          <cell r="D524">
            <v>170.5</v>
          </cell>
          <cell r="E524">
            <v>1.306</v>
          </cell>
        </row>
        <row r="525">
          <cell r="A525">
            <v>170.75</v>
          </cell>
          <cell r="B525">
            <v>0.818</v>
          </cell>
          <cell r="D525">
            <v>170.75</v>
          </cell>
          <cell r="E525">
            <v>1.306</v>
          </cell>
        </row>
        <row r="526">
          <cell r="A526">
            <v>171</v>
          </cell>
          <cell r="B526">
            <v>0.818</v>
          </cell>
          <cell r="D526">
            <v>171</v>
          </cell>
          <cell r="E526">
            <v>1.306</v>
          </cell>
        </row>
        <row r="527">
          <cell r="A527">
            <v>171.25</v>
          </cell>
          <cell r="B527">
            <v>0.818</v>
          </cell>
          <cell r="D527">
            <v>171.25</v>
          </cell>
          <cell r="E527">
            <v>1.306</v>
          </cell>
        </row>
        <row r="528">
          <cell r="A528">
            <v>171.5</v>
          </cell>
          <cell r="B528">
            <v>0.817</v>
          </cell>
          <cell r="D528">
            <v>171.5</v>
          </cell>
          <cell r="E528">
            <v>1.306</v>
          </cell>
        </row>
        <row r="529">
          <cell r="A529">
            <v>171.75</v>
          </cell>
          <cell r="B529">
            <v>0.817</v>
          </cell>
          <cell r="D529">
            <v>171.75</v>
          </cell>
          <cell r="E529">
            <v>1.306</v>
          </cell>
        </row>
        <row r="530">
          <cell r="A530">
            <v>172</v>
          </cell>
          <cell r="B530">
            <v>0.817</v>
          </cell>
          <cell r="D530">
            <v>172</v>
          </cell>
          <cell r="E530">
            <v>1.306</v>
          </cell>
        </row>
        <row r="531">
          <cell r="A531">
            <v>172.25</v>
          </cell>
          <cell r="B531">
            <v>0.817</v>
          </cell>
          <cell r="D531">
            <v>172.25</v>
          </cell>
          <cell r="E531">
            <v>1.306</v>
          </cell>
        </row>
        <row r="532">
          <cell r="A532">
            <v>172.5</v>
          </cell>
          <cell r="B532">
            <v>0.817</v>
          </cell>
          <cell r="D532">
            <v>172.5</v>
          </cell>
          <cell r="E532">
            <v>1.306</v>
          </cell>
        </row>
        <row r="533">
          <cell r="A533">
            <v>172.75</v>
          </cell>
          <cell r="B533">
            <v>0.817</v>
          </cell>
          <cell r="D533">
            <v>172.75</v>
          </cell>
          <cell r="E533">
            <v>1.306</v>
          </cell>
        </row>
        <row r="534">
          <cell r="A534">
            <v>173</v>
          </cell>
          <cell r="B534">
            <v>0.817</v>
          </cell>
          <cell r="D534">
            <v>173</v>
          </cell>
          <cell r="E534">
            <v>1.306</v>
          </cell>
        </row>
        <row r="535">
          <cell r="A535">
            <v>173.25</v>
          </cell>
          <cell r="B535">
            <v>0.817</v>
          </cell>
          <cell r="D535">
            <v>173.25</v>
          </cell>
          <cell r="E535">
            <v>1.306</v>
          </cell>
        </row>
        <row r="536">
          <cell r="A536">
            <v>173.5</v>
          </cell>
          <cell r="B536">
            <v>0.817</v>
          </cell>
          <cell r="D536">
            <v>173.5</v>
          </cell>
          <cell r="E536">
            <v>1.306</v>
          </cell>
        </row>
        <row r="537">
          <cell r="A537">
            <v>173.75</v>
          </cell>
          <cell r="B537">
            <v>0.817</v>
          </cell>
          <cell r="D537">
            <v>173.75</v>
          </cell>
          <cell r="E537">
            <v>1.306</v>
          </cell>
        </row>
        <row r="538">
          <cell r="A538">
            <v>174</v>
          </cell>
          <cell r="B538">
            <v>0.816</v>
          </cell>
          <cell r="D538">
            <v>174</v>
          </cell>
          <cell r="E538">
            <v>1.306</v>
          </cell>
        </row>
        <row r="539">
          <cell r="A539">
            <v>174.25</v>
          </cell>
          <cell r="B539">
            <v>0.816</v>
          </cell>
          <cell r="D539">
            <v>174.25</v>
          </cell>
          <cell r="E539">
            <v>1.306</v>
          </cell>
        </row>
        <row r="540">
          <cell r="A540">
            <v>174.5</v>
          </cell>
          <cell r="B540">
            <v>0.816</v>
          </cell>
          <cell r="D540">
            <v>174.5</v>
          </cell>
          <cell r="E540">
            <v>1.306</v>
          </cell>
        </row>
        <row r="541">
          <cell r="A541">
            <v>174.75</v>
          </cell>
          <cell r="B541">
            <v>0.816</v>
          </cell>
          <cell r="D541">
            <v>174.75</v>
          </cell>
          <cell r="E541">
            <v>1.306</v>
          </cell>
        </row>
        <row r="542">
          <cell r="A542">
            <v>175</v>
          </cell>
          <cell r="B542">
            <v>0.816</v>
          </cell>
          <cell r="D542">
            <v>175</v>
          </cell>
          <cell r="E542">
            <v>1.306</v>
          </cell>
        </row>
        <row r="543">
          <cell r="A543">
            <v>175.25</v>
          </cell>
          <cell r="B543">
            <v>0.816</v>
          </cell>
          <cell r="D543">
            <v>175.25</v>
          </cell>
          <cell r="E543">
            <v>1.306</v>
          </cell>
        </row>
        <row r="544">
          <cell r="A544">
            <v>175.5</v>
          </cell>
          <cell r="B544">
            <v>0.816</v>
          </cell>
          <cell r="D544">
            <v>175.5</v>
          </cell>
          <cell r="E544">
            <v>1.306</v>
          </cell>
        </row>
        <row r="545">
          <cell r="A545">
            <v>175.75</v>
          </cell>
          <cell r="B545">
            <v>0.816</v>
          </cell>
          <cell r="D545">
            <v>175.75</v>
          </cell>
          <cell r="E545">
            <v>1.306</v>
          </cell>
        </row>
        <row r="546">
          <cell r="A546">
            <v>176</v>
          </cell>
          <cell r="B546">
            <v>0.816</v>
          </cell>
          <cell r="D546">
            <v>176</v>
          </cell>
          <cell r="E546">
            <v>1.306</v>
          </cell>
        </row>
        <row r="547">
          <cell r="A547">
            <v>176.25</v>
          </cell>
          <cell r="B547">
            <v>0.816</v>
          </cell>
          <cell r="D547">
            <v>176.25</v>
          </cell>
          <cell r="E547">
            <v>1.306</v>
          </cell>
        </row>
        <row r="548">
          <cell r="A548">
            <v>176.5</v>
          </cell>
          <cell r="B548">
            <v>0.816</v>
          </cell>
          <cell r="D548">
            <v>176.5</v>
          </cell>
          <cell r="E548">
            <v>1.306</v>
          </cell>
        </row>
        <row r="549">
          <cell r="A549">
            <v>176.75</v>
          </cell>
          <cell r="B549">
            <v>0.816</v>
          </cell>
          <cell r="D549">
            <v>176.75</v>
          </cell>
          <cell r="E549">
            <v>1.306</v>
          </cell>
        </row>
        <row r="550">
          <cell r="A550">
            <v>177</v>
          </cell>
          <cell r="B550">
            <v>0.815</v>
          </cell>
          <cell r="D550">
            <v>177</v>
          </cell>
          <cell r="E550">
            <v>1.306</v>
          </cell>
        </row>
        <row r="551">
          <cell r="A551">
            <v>177.25</v>
          </cell>
          <cell r="B551">
            <v>0.815</v>
          </cell>
          <cell r="D551">
            <v>177.25</v>
          </cell>
          <cell r="E551">
            <v>1.306</v>
          </cell>
        </row>
        <row r="552">
          <cell r="A552">
            <v>177.5</v>
          </cell>
          <cell r="B552">
            <v>0.815</v>
          </cell>
          <cell r="D552">
            <v>177.5</v>
          </cell>
          <cell r="E552">
            <v>1.306</v>
          </cell>
        </row>
        <row r="553">
          <cell r="A553">
            <v>177.75</v>
          </cell>
          <cell r="B553">
            <v>0.815</v>
          </cell>
          <cell r="D553">
            <v>177.75</v>
          </cell>
          <cell r="E553">
            <v>1.306</v>
          </cell>
        </row>
        <row r="554">
          <cell r="A554">
            <v>178</v>
          </cell>
          <cell r="B554">
            <v>0.815</v>
          </cell>
          <cell r="D554">
            <v>178</v>
          </cell>
          <cell r="E554">
            <v>1.306</v>
          </cell>
        </row>
        <row r="555">
          <cell r="A555">
            <v>178.25</v>
          </cell>
          <cell r="B555">
            <v>0.815</v>
          </cell>
          <cell r="D555">
            <v>178.25</v>
          </cell>
          <cell r="E555">
            <v>1.306</v>
          </cell>
        </row>
        <row r="556">
          <cell r="A556">
            <v>178.5</v>
          </cell>
          <cell r="B556">
            <v>0.815</v>
          </cell>
          <cell r="D556">
            <v>178.5</v>
          </cell>
          <cell r="E556">
            <v>1.306</v>
          </cell>
        </row>
        <row r="557">
          <cell r="A557">
            <v>178.75</v>
          </cell>
          <cell r="B557">
            <v>0.815</v>
          </cell>
          <cell r="D557">
            <v>178.75</v>
          </cell>
          <cell r="E557">
            <v>1.306</v>
          </cell>
        </row>
        <row r="558">
          <cell r="A558">
            <v>179</v>
          </cell>
          <cell r="B558">
            <v>0.815</v>
          </cell>
          <cell r="D558">
            <v>179</v>
          </cell>
          <cell r="E558">
            <v>1.306</v>
          </cell>
        </row>
        <row r="559">
          <cell r="A559">
            <v>179.25</v>
          </cell>
          <cell r="B559">
            <v>0.815</v>
          </cell>
          <cell r="D559">
            <v>179.25</v>
          </cell>
          <cell r="E559">
            <v>1.306</v>
          </cell>
        </row>
        <row r="560">
          <cell r="A560">
            <v>179.5</v>
          </cell>
          <cell r="B560">
            <v>0.815</v>
          </cell>
          <cell r="D560">
            <v>179.5</v>
          </cell>
          <cell r="E560">
            <v>1.306</v>
          </cell>
        </row>
        <row r="561">
          <cell r="A561">
            <v>179.75</v>
          </cell>
          <cell r="B561">
            <v>0.815</v>
          </cell>
          <cell r="D561">
            <v>179.75</v>
          </cell>
          <cell r="E561">
            <v>1.306</v>
          </cell>
        </row>
        <row r="562">
          <cell r="A562">
            <v>180</v>
          </cell>
          <cell r="B562">
            <v>0.815</v>
          </cell>
          <cell r="D562">
            <v>180</v>
          </cell>
          <cell r="E562">
            <v>1.306</v>
          </cell>
        </row>
        <row r="563">
          <cell r="A563">
            <v>180.25</v>
          </cell>
          <cell r="B563">
            <v>0.815</v>
          </cell>
          <cell r="D563">
            <v>180.25</v>
          </cell>
          <cell r="E563">
            <v>1.306</v>
          </cell>
        </row>
        <row r="564">
          <cell r="A564">
            <v>180.5</v>
          </cell>
          <cell r="B564">
            <v>0.814</v>
          </cell>
          <cell r="D564">
            <v>180.5</v>
          </cell>
          <cell r="E564">
            <v>1.306</v>
          </cell>
        </row>
        <row r="565">
          <cell r="A565">
            <v>180.75</v>
          </cell>
          <cell r="B565">
            <v>0.814</v>
          </cell>
          <cell r="D565">
            <v>180.75</v>
          </cell>
          <cell r="E565">
            <v>1.306</v>
          </cell>
        </row>
        <row r="566">
          <cell r="A566">
            <v>0</v>
          </cell>
          <cell r="D56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V188"/>
  <sheetViews>
    <sheetView tabSelected="1" zoomScale="79" zoomScaleNormal="79" zoomScalePageLayoutView="0" workbookViewId="0" topLeftCell="A32">
      <selection activeCell="C61" sqref="C61"/>
    </sheetView>
  </sheetViews>
  <sheetFormatPr defaultColWidth="11.421875" defaultRowHeight="18" customHeight="1"/>
  <cols>
    <col min="1" max="1" width="4.7109375" style="5" customWidth="1"/>
    <col min="2" max="2" width="42.140625" style="5" customWidth="1"/>
    <col min="3" max="3" width="3.8515625" style="5" customWidth="1"/>
    <col min="4" max="4" width="7.00390625" style="5" customWidth="1"/>
    <col min="5" max="5" width="3.8515625" style="6" customWidth="1"/>
    <col min="6" max="6" width="11.8515625" style="7" customWidth="1"/>
    <col min="7" max="7" width="7.8515625" style="6" customWidth="1"/>
    <col min="8" max="8" width="7.140625" style="6" customWidth="1"/>
    <col min="9" max="9" width="9.28125" style="6" hidden="1" customWidth="1"/>
    <col min="10" max="10" width="8.00390625" style="7" customWidth="1"/>
    <col min="11" max="11" width="5.421875" style="7" hidden="1" customWidth="1"/>
    <col min="12" max="12" width="7.7109375" style="5" customWidth="1"/>
    <col min="13" max="13" width="7.00390625" style="5" hidden="1" customWidth="1"/>
    <col min="14" max="14" width="7.7109375" style="5" bestFit="1" customWidth="1"/>
    <col min="15" max="15" width="7.00390625" style="5" hidden="1" customWidth="1"/>
    <col min="16" max="16" width="7.7109375" style="5" customWidth="1"/>
    <col min="17" max="17" width="7.00390625" style="5" hidden="1" customWidth="1"/>
    <col min="18" max="18" width="7.7109375" style="5" customWidth="1"/>
    <col min="19" max="19" width="10.57421875" style="7" hidden="1" customWidth="1"/>
    <col min="20" max="20" width="7.7109375" style="5" customWidth="1"/>
    <col min="21" max="21" width="7.00390625" style="5" hidden="1" customWidth="1"/>
    <col min="22" max="22" width="7.7109375" style="5" customWidth="1"/>
    <col min="23" max="23" width="7.00390625" style="5" hidden="1" customWidth="1"/>
    <col min="24" max="24" width="7.7109375" style="5" customWidth="1"/>
    <col min="25" max="25" width="7.00390625" style="5" hidden="1" customWidth="1"/>
    <col min="26" max="26" width="7.7109375" style="5" customWidth="1"/>
    <col min="27" max="27" width="10.28125" style="8" customWidth="1"/>
    <col min="28" max="28" width="7.7109375" style="5" customWidth="1"/>
    <col min="29" max="29" width="11.7109375" style="5" hidden="1" customWidth="1"/>
    <col min="30" max="30" width="7.7109375" style="5" customWidth="1"/>
    <col min="31" max="31" width="11.7109375" style="5" hidden="1" customWidth="1"/>
    <col min="32" max="32" width="7.7109375" style="5" customWidth="1"/>
    <col min="33" max="33" width="11.7109375" style="5" hidden="1" customWidth="1"/>
    <col min="34" max="34" width="7.7109375" style="5" customWidth="1"/>
    <col min="35" max="35" width="10.00390625" style="9" customWidth="1"/>
    <col min="36" max="36" width="4.00390625" style="10" customWidth="1"/>
    <col min="37" max="37" width="8.7109375" style="38" customWidth="1"/>
    <col min="38" max="39" width="8.28125" style="11" customWidth="1"/>
    <col min="40" max="40" width="7.8515625" style="0" customWidth="1"/>
    <col min="41" max="44" width="10.140625" style="0" customWidth="1"/>
    <col min="45" max="47" width="9.140625" style="0" customWidth="1"/>
    <col min="48" max="48" width="9.140625" style="44" customWidth="1"/>
    <col min="49" max="235" width="9.140625" style="0" customWidth="1"/>
  </cols>
  <sheetData>
    <row r="1" spans="1:48" s="2" customFormat="1" ht="29.25" customHeight="1">
      <c r="A1" s="140" t="s">
        <v>327</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
      <c r="AO1" s="1"/>
      <c r="AP1" s="1"/>
      <c r="AQ1" s="1"/>
      <c r="AR1" s="1"/>
      <c r="AV1" s="40"/>
    </row>
    <row r="2" spans="1:48" s="3" customFormat="1" ht="31.5" customHeight="1">
      <c r="A2" s="139" t="s">
        <v>40</v>
      </c>
      <c r="B2" s="143" t="s">
        <v>39</v>
      </c>
      <c r="C2" s="139" t="s">
        <v>64</v>
      </c>
      <c r="D2" s="144" t="s">
        <v>41</v>
      </c>
      <c r="E2" s="139" t="s">
        <v>59</v>
      </c>
      <c r="F2" s="148" t="s">
        <v>66</v>
      </c>
      <c r="G2" s="150" t="s">
        <v>42</v>
      </c>
      <c r="H2" s="150" t="s">
        <v>43</v>
      </c>
      <c r="I2" s="150" t="s">
        <v>44</v>
      </c>
      <c r="J2" s="152" t="s">
        <v>72</v>
      </c>
      <c r="K2" s="146" t="s">
        <v>70</v>
      </c>
      <c r="L2" s="136" t="s">
        <v>68</v>
      </c>
      <c r="M2" s="136"/>
      <c r="N2" s="136"/>
      <c r="O2" s="136"/>
      <c r="P2" s="137"/>
      <c r="Q2" s="137"/>
      <c r="R2" s="137"/>
      <c r="S2" s="146" t="s">
        <v>71</v>
      </c>
      <c r="T2" s="136" t="s">
        <v>45</v>
      </c>
      <c r="U2" s="136"/>
      <c r="V2" s="136"/>
      <c r="W2" s="136"/>
      <c r="X2" s="137"/>
      <c r="Y2" s="137"/>
      <c r="Z2" s="137"/>
      <c r="AA2" s="139" t="s">
        <v>0</v>
      </c>
      <c r="AB2" s="136" t="s">
        <v>69</v>
      </c>
      <c r="AC2" s="136"/>
      <c r="AD2" s="136"/>
      <c r="AE2" s="136"/>
      <c r="AF2" s="137"/>
      <c r="AG2" s="137"/>
      <c r="AH2" s="137"/>
      <c r="AI2" s="138" t="s">
        <v>1</v>
      </c>
      <c r="AJ2" s="138" t="s">
        <v>46</v>
      </c>
      <c r="AK2" s="139" t="s">
        <v>61</v>
      </c>
      <c r="AL2" s="139" t="s">
        <v>62</v>
      </c>
      <c r="AM2" s="139" t="s">
        <v>63</v>
      </c>
      <c r="AO2" s="133" t="s">
        <v>2</v>
      </c>
      <c r="AP2" s="133" t="s">
        <v>3</v>
      </c>
      <c r="AQ2" s="133" t="s">
        <v>4</v>
      </c>
      <c r="AR2" s="133" t="s">
        <v>5</v>
      </c>
      <c r="AV2" s="41"/>
    </row>
    <row r="3" spans="1:48" s="4" customFormat="1" ht="31.5" customHeight="1">
      <c r="A3" s="142"/>
      <c r="B3" s="143"/>
      <c r="C3" s="139"/>
      <c r="D3" s="145"/>
      <c r="E3" s="142"/>
      <c r="F3" s="149"/>
      <c r="G3" s="151"/>
      <c r="H3" s="151"/>
      <c r="I3" s="150"/>
      <c r="J3" s="153"/>
      <c r="K3" s="147"/>
      <c r="L3" s="135" t="s">
        <v>6</v>
      </c>
      <c r="M3" s="135"/>
      <c r="N3" s="135" t="s">
        <v>7</v>
      </c>
      <c r="O3" s="135"/>
      <c r="P3" s="135" t="s">
        <v>8</v>
      </c>
      <c r="Q3" s="135"/>
      <c r="R3" s="97" t="s">
        <v>9</v>
      </c>
      <c r="S3" s="147"/>
      <c r="T3" s="135" t="s">
        <v>6</v>
      </c>
      <c r="U3" s="135"/>
      <c r="V3" s="135" t="s">
        <v>7</v>
      </c>
      <c r="W3" s="135"/>
      <c r="X3" s="135" t="s">
        <v>8</v>
      </c>
      <c r="Y3" s="135"/>
      <c r="Z3" s="97" t="s">
        <v>9</v>
      </c>
      <c r="AA3" s="139"/>
      <c r="AB3" s="135" t="s">
        <v>6</v>
      </c>
      <c r="AC3" s="135"/>
      <c r="AD3" s="135" t="s">
        <v>7</v>
      </c>
      <c r="AE3" s="135"/>
      <c r="AF3" s="135" t="s">
        <v>8</v>
      </c>
      <c r="AG3" s="135"/>
      <c r="AH3" s="97" t="s">
        <v>9</v>
      </c>
      <c r="AI3" s="138"/>
      <c r="AJ3" s="138"/>
      <c r="AK3" s="139"/>
      <c r="AL3" s="139"/>
      <c r="AM3" s="139"/>
      <c r="AN3" s="3"/>
      <c r="AO3" s="134"/>
      <c r="AP3" s="134" t="s">
        <v>3</v>
      </c>
      <c r="AQ3" s="134"/>
      <c r="AR3" s="134"/>
      <c r="AV3" s="42" t="s">
        <v>67</v>
      </c>
    </row>
    <row r="4" spans="1:48" s="4" customFormat="1" ht="31.5" customHeight="1" hidden="1">
      <c r="A4" s="157" t="s">
        <v>292</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9"/>
      <c r="AN4" s="3"/>
      <c r="AO4" s="104"/>
      <c r="AP4" s="104"/>
      <c r="AQ4" s="104"/>
      <c r="AR4" s="104"/>
      <c r="AV4" s="42"/>
    </row>
    <row r="5" spans="1:48" s="20" customFormat="1" ht="19.5" customHeight="1">
      <c r="A5" s="62">
        <v>1</v>
      </c>
      <c r="B5" s="63" t="s">
        <v>88</v>
      </c>
      <c r="C5" s="91">
        <v>14</v>
      </c>
      <c r="D5" s="91" t="s">
        <v>73</v>
      </c>
      <c r="E5" s="64" t="s">
        <v>22</v>
      </c>
      <c r="F5" s="58">
        <v>36418</v>
      </c>
      <c r="G5" s="57" t="s">
        <v>74</v>
      </c>
      <c r="H5" s="65">
        <v>46.4</v>
      </c>
      <c r="I5" s="66">
        <v>48</v>
      </c>
      <c r="J5" s="60" t="s">
        <v>75</v>
      </c>
      <c r="K5" s="67" t="s">
        <v>12</v>
      </c>
      <c r="L5" s="68">
        <v>50</v>
      </c>
      <c r="M5" s="69">
        <f aca="true" t="shared" si="0" ref="M5:M38">IF(L5&lt;0,0,FLOOR(L5,2.5))</f>
        <v>50</v>
      </c>
      <c r="N5" s="68">
        <v>65</v>
      </c>
      <c r="O5" s="69">
        <f>IF(N5&lt;0,0,FLOOR(N5,2.5))</f>
        <v>65</v>
      </c>
      <c r="P5" s="68">
        <v>80</v>
      </c>
      <c r="Q5" s="69">
        <f aca="true" t="shared" si="1" ref="Q5:Q38">IF(P5&lt;0,0,FLOOR(P5,2.5))</f>
        <v>80</v>
      </c>
      <c r="R5" s="70"/>
      <c r="S5" s="67" t="s">
        <v>12</v>
      </c>
      <c r="T5" s="68">
        <v>25</v>
      </c>
      <c r="U5" s="69">
        <f aca="true" t="shared" si="2" ref="U5:U38">IF(T5&lt;0,0,FLOOR(T5,2.5))</f>
        <v>25</v>
      </c>
      <c r="V5" s="68">
        <v>-32.5</v>
      </c>
      <c r="W5" s="69">
        <f aca="true" t="shared" si="3" ref="W5:W38">IF(V5&lt;0,0,FLOOR(V5,2.5))</f>
        <v>0</v>
      </c>
      <c r="X5" s="68">
        <v>-35</v>
      </c>
      <c r="Y5" s="69">
        <f aca="true" t="shared" si="4" ref="Y5:Y38">IF(X5&lt;0,0,FLOOR(X5,2.5))</f>
        <v>0</v>
      </c>
      <c r="Z5" s="70">
        <v>-35</v>
      </c>
      <c r="AA5" s="71">
        <f aca="true" t="shared" si="5" ref="AA5:AA38">IF(MAX(M5,O5,Q5)&gt;0,MAX(M5,O5,Q5),0)+IF(MAX(U5,W5,Y5)&gt;0,MAX(U5,W5,Y5),0)</f>
        <v>105</v>
      </c>
      <c r="AB5" s="68">
        <v>55</v>
      </c>
      <c r="AC5" s="69">
        <f aca="true" t="shared" si="6" ref="AC5:AC38">IF(AB5&lt;0,0,FLOOR(AB5,2.5))</f>
        <v>55</v>
      </c>
      <c r="AD5" s="68">
        <v>65</v>
      </c>
      <c r="AE5" s="69">
        <f aca="true" t="shared" si="7" ref="AE5:AE38">IF(AD5&lt;0,0,FLOOR(AD5,2.5))</f>
        <v>65</v>
      </c>
      <c r="AF5" s="68">
        <v>77.5</v>
      </c>
      <c r="AG5" s="69">
        <f aca="true" t="shared" si="8" ref="AG5:AG38">IF(AF5&lt;0,0,FLOOR(AF5,2.5))</f>
        <v>77.5</v>
      </c>
      <c r="AH5" s="70">
        <v>80</v>
      </c>
      <c r="AI5" s="72">
        <f aca="true" t="shared" si="9" ref="AI5:AI38">AA5+IF(MAX(AC5,AE5,AG5)&gt;0,MAX(AC5,AE5,AG5),0)</f>
        <v>182.5</v>
      </c>
      <c r="AJ5" s="93">
        <v>1</v>
      </c>
      <c r="AK5" s="73">
        <f>IF(H5&lt;40,3.145,VLOOKUP(H5,'Reshel M'!$A$8:$E$87,IF(AV5&lt;0.25,2,IF(AV5&lt;0.5,3,IF(AV5&lt;0.75,4,5)))))</f>
        <v>2.443</v>
      </c>
      <c r="AL5" s="74">
        <f>IF(C5&lt;40,1,VLOOKUP(C5,'Reshel M'!$G$8:$H$59,2))</f>
        <v>1</v>
      </c>
      <c r="AM5" s="75">
        <f aca="true" t="shared" si="10" ref="AM5:AM16">AI5*AK5*AL5</f>
        <v>445.8475</v>
      </c>
      <c r="AN5" s="96">
        <v>80</v>
      </c>
      <c r="AO5" s="76">
        <v>0</v>
      </c>
      <c r="AP5" s="76">
        <v>87.5</v>
      </c>
      <c r="AQ5" s="76">
        <v>0</v>
      </c>
      <c r="AR5" s="76">
        <v>87.5</v>
      </c>
      <c r="AS5" s="77" t="s">
        <v>13</v>
      </c>
      <c r="AV5" s="43">
        <f aca="true" t="shared" si="11" ref="AV5:AV38">MOD(H5,1)</f>
        <v>0.3999999999999986</v>
      </c>
    </row>
    <row r="6" spans="1:48" s="20" customFormat="1" ht="19.5" customHeight="1">
      <c r="A6" s="62">
        <f>A5+1</f>
        <v>2</v>
      </c>
      <c r="B6" s="63" t="s">
        <v>147</v>
      </c>
      <c r="C6" s="91">
        <v>30</v>
      </c>
      <c r="D6" s="91" t="s">
        <v>145</v>
      </c>
      <c r="E6" s="64" t="s">
        <v>22</v>
      </c>
      <c r="F6" s="58">
        <v>30789</v>
      </c>
      <c r="G6" s="57" t="s">
        <v>16</v>
      </c>
      <c r="H6" s="65">
        <v>46.8</v>
      </c>
      <c r="I6" s="66">
        <v>48</v>
      </c>
      <c r="J6" s="60" t="s">
        <v>75</v>
      </c>
      <c r="K6" s="67" t="s">
        <v>174</v>
      </c>
      <c r="L6" s="68">
        <v>75</v>
      </c>
      <c r="M6" s="69">
        <f t="shared" si="0"/>
        <v>75</v>
      </c>
      <c r="N6" s="68">
        <v>85</v>
      </c>
      <c r="O6" s="69">
        <f aca="true" t="shared" si="12" ref="O6:O38">IF(N6&lt;0,0,FLOOR(N6,2.5))</f>
        <v>85</v>
      </c>
      <c r="P6" s="68">
        <v>90</v>
      </c>
      <c r="Q6" s="69">
        <f t="shared" si="1"/>
        <v>90</v>
      </c>
      <c r="R6" s="70"/>
      <c r="S6" s="67" t="s">
        <v>24</v>
      </c>
      <c r="T6" s="68">
        <v>47.5</v>
      </c>
      <c r="U6" s="69">
        <f t="shared" si="2"/>
        <v>47.5</v>
      </c>
      <c r="V6" s="68">
        <v>52.5</v>
      </c>
      <c r="W6" s="69">
        <f t="shared" si="3"/>
        <v>52.5</v>
      </c>
      <c r="X6" s="68">
        <v>-55</v>
      </c>
      <c r="Y6" s="69">
        <f t="shared" si="4"/>
        <v>0</v>
      </c>
      <c r="Z6" s="70"/>
      <c r="AA6" s="71">
        <f t="shared" si="5"/>
        <v>142.5</v>
      </c>
      <c r="AB6" s="68">
        <v>115</v>
      </c>
      <c r="AC6" s="69">
        <f t="shared" si="6"/>
        <v>115</v>
      </c>
      <c r="AD6" s="68">
        <v>130</v>
      </c>
      <c r="AE6" s="69">
        <f t="shared" si="7"/>
        <v>130</v>
      </c>
      <c r="AF6" s="68">
        <v>137.5</v>
      </c>
      <c r="AG6" s="69">
        <f t="shared" si="8"/>
        <v>137.5</v>
      </c>
      <c r="AH6" s="70">
        <v>-140</v>
      </c>
      <c r="AI6" s="72">
        <f t="shared" si="9"/>
        <v>280</v>
      </c>
      <c r="AJ6" s="93">
        <v>1</v>
      </c>
      <c r="AK6" s="73">
        <f>IF(H6&lt;40,3.145,VLOOKUP(H6,'Reshel M'!$A$8:$E$87,IF(AV6&lt;0.25,2,IF(AV6&lt;0.5,3,IF(AV6&lt;0.75,4,5)))))</f>
        <v>2.405</v>
      </c>
      <c r="AL6" s="74">
        <f>IF(C6&lt;40,1,VLOOKUP(C6,'Reshel M'!$G$8:$H$59,2))</f>
        <v>1</v>
      </c>
      <c r="AM6" s="75">
        <f>AI6*AK6*AL6</f>
        <v>673.4</v>
      </c>
      <c r="AN6" s="96">
        <v>80</v>
      </c>
      <c r="AO6" s="76">
        <v>0</v>
      </c>
      <c r="AP6" s="76">
        <v>87.5</v>
      </c>
      <c r="AQ6" s="76">
        <v>0</v>
      </c>
      <c r="AR6" s="76">
        <v>87.5</v>
      </c>
      <c r="AS6" s="77" t="s">
        <v>13</v>
      </c>
      <c r="AV6" s="43">
        <f t="shared" si="11"/>
        <v>0.7999999999999972</v>
      </c>
    </row>
    <row r="7" spans="1:48" s="131" customFormat="1" ht="19.5"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row>
    <row r="8" spans="1:48" s="20" customFormat="1" ht="19.5" customHeight="1">
      <c r="A8" s="62">
        <f>A6+1</f>
        <v>3</v>
      </c>
      <c r="B8" s="78" t="s">
        <v>87</v>
      </c>
      <c r="C8" s="79">
        <v>43</v>
      </c>
      <c r="D8" s="80" t="s">
        <v>20</v>
      </c>
      <c r="E8" s="64" t="s">
        <v>22</v>
      </c>
      <c r="F8" s="81">
        <v>25880</v>
      </c>
      <c r="G8" s="82" t="s">
        <v>16</v>
      </c>
      <c r="H8" s="65">
        <v>50.6</v>
      </c>
      <c r="I8" s="66">
        <v>52</v>
      </c>
      <c r="J8" s="60" t="s">
        <v>86</v>
      </c>
      <c r="K8" s="67" t="s">
        <v>134</v>
      </c>
      <c r="L8" s="68">
        <v>95</v>
      </c>
      <c r="M8" s="69">
        <f t="shared" si="0"/>
        <v>95</v>
      </c>
      <c r="N8" s="68">
        <v>102.5</v>
      </c>
      <c r="O8" s="69">
        <f t="shared" si="12"/>
        <v>102.5</v>
      </c>
      <c r="P8" s="68">
        <v>-110</v>
      </c>
      <c r="Q8" s="69">
        <f t="shared" si="1"/>
        <v>0</v>
      </c>
      <c r="R8" s="70"/>
      <c r="S8" s="67" t="s">
        <v>27</v>
      </c>
      <c r="T8" s="68">
        <v>-55</v>
      </c>
      <c r="U8" s="69">
        <f t="shared" si="2"/>
        <v>0</v>
      </c>
      <c r="V8" s="68">
        <v>55</v>
      </c>
      <c r="W8" s="69">
        <f t="shared" si="3"/>
        <v>55</v>
      </c>
      <c r="X8" s="68">
        <v>-57.5</v>
      </c>
      <c r="Y8" s="69">
        <f t="shared" si="4"/>
        <v>0</v>
      </c>
      <c r="Z8" s="70"/>
      <c r="AA8" s="71">
        <f t="shared" si="5"/>
        <v>157.5</v>
      </c>
      <c r="AB8" s="68">
        <v>112.5</v>
      </c>
      <c r="AC8" s="69">
        <f t="shared" si="6"/>
        <v>112.5</v>
      </c>
      <c r="AD8" s="68">
        <v>120</v>
      </c>
      <c r="AE8" s="69">
        <f t="shared" si="7"/>
        <v>120</v>
      </c>
      <c r="AF8" s="68">
        <v>-130</v>
      </c>
      <c r="AG8" s="69">
        <f t="shared" si="8"/>
        <v>0</v>
      </c>
      <c r="AH8" s="70"/>
      <c r="AI8" s="72">
        <f t="shared" si="9"/>
        <v>277.5</v>
      </c>
      <c r="AJ8" s="93">
        <v>1</v>
      </c>
      <c r="AK8" s="73">
        <f>IF(H8&lt;40,3.145,VLOOKUP(H8,'Reshel M'!$A$8:$E$87,IF(AV8&lt;0.25,2,IF(AV8&lt;0.5,3,IF(AV8&lt;0.75,4,5)))))</f>
        <v>2.16</v>
      </c>
      <c r="AL8" s="74">
        <v>1</v>
      </c>
      <c r="AM8" s="75">
        <f t="shared" si="10"/>
        <v>599.4000000000001</v>
      </c>
      <c r="AN8" s="96">
        <v>37.5</v>
      </c>
      <c r="AO8" s="76">
        <v>0</v>
      </c>
      <c r="AP8" s="76">
        <v>0</v>
      </c>
      <c r="AQ8" s="76">
        <v>0</v>
      </c>
      <c r="AR8" s="76">
        <v>0</v>
      </c>
      <c r="AS8" s="77" t="s">
        <v>13</v>
      </c>
      <c r="AV8" s="43">
        <f t="shared" si="11"/>
        <v>0.6000000000000014</v>
      </c>
    </row>
    <row r="9" spans="1:48" s="20" customFormat="1" ht="19.5" customHeight="1">
      <c r="A9" s="62">
        <f aca="true" t="shared" si="13" ref="A9:A88">A8+1</f>
        <v>4</v>
      </c>
      <c r="B9" s="83" t="s">
        <v>291</v>
      </c>
      <c r="C9" s="79">
        <v>49</v>
      </c>
      <c r="D9" s="80" t="s">
        <v>98</v>
      </c>
      <c r="E9" s="64" t="s">
        <v>22</v>
      </c>
      <c r="F9" s="81">
        <v>23982</v>
      </c>
      <c r="G9" s="82" t="s">
        <v>99</v>
      </c>
      <c r="H9" s="65">
        <v>51.6</v>
      </c>
      <c r="I9" s="66">
        <v>52</v>
      </c>
      <c r="J9" s="60" t="s">
        <v>86</v>
      </c>
      <c r="K9" s="67" t="s">
        <v>27</v>
      </c>
      <c r="L9" s="68">
        <v>-80</v>
      </c>
      <c r="M9" s="69">
        <f t="shared" si="0"/>
        <v>0</v>
      </c>
      <c r="N9" s="68">
        <v>-80</v>
      </c>
      <c r="O9" s="69">
        <f t="shared" si="12"/>
        <v>0</v>
      </c>
      <c r="P9" s="68">
        <v>80</v>
      </c>
      <c r="Q9" s="69">
        <f t="shared" si="1"/>
        <v>80</v>
      </c>
      <c r="R9" s="70"/>
      <c r="S9" s="67" t="s">
        <v>27</v>
      </c>
      <c r="T9" s="68">
        <v>-55</v>
      </c>
      <c r="U9" s="69">
        <f t="shared" si="2"/>
        <v>0</v>
      </c>
      <c r="V9" s="68">
        <v>57.5</v>
      </c>
      <c r="W9" s="69">
        <f t="shared" si="3"/>
        <v>57.5</v>
      </c>
      <c r="X9" s="68">
        <v>60.5</v>
      </c>
      <c r="Y9" s="69">
        <f t="shared" si="4"/>
        <v>60</v>
      </c>
      <c r="Z9" s="70"/>
      <c r="AA9" s="71">
        <f t="shared" si="5"/>
        <v>140</v>
      </c>
      <c r="AB9" s="68">
        <v>90</v>
      </c>
      <c r="AC9" s="69">
        <f t="shared" si="6"/>
        <v>90</v>
      </c>
      <c r="AD9" s="68">
        <v>100.5</v>
      </c>
      <c r="AE9" s="69">
        <f t="shared" si="7"/>
        <v>100</v>
      </c>
      <c r="AF9" s="68">
        <v>105</v>
      </c>
      <c r="AG9" s="69">
        <f t="shared" si="8"/>
        <v>105</v>
      </c>
      <c r="AH9" s="70"/>
      <c r="AI9" s="72">
        <f t="shared" si="9"/>
        <v>245</v>
      </c>
      <c r="AJ9" s="93">
        <v>1</v>
      </c>
      <c r="AK9" s="73">
        <f>IF(H9&lt;40,3.145,VLOOKUP(H9,'Reshel M'!$A$8:$E$87,IF(AV9&lt;0.25,2,IF(AV9&lt;0.5,3,IF(AV9&lt;0.75,4,5)))))</f>
        <v>2.105</v>
      </c>
      <c r="AL9" s="74">
        <f>IF(C9&lt;40,1,VLOOKUP(C9,'Reshel M'!$G$8:$H$59,2))</f>
        <v>1.113</v>
      </c>
      <c r="AM9" s="75">
        <f t="shared" si="10"/>
        <v>574.001925</v>
      </c>
      <c r="AN9" s="96">
        <v>37.5</v>
      </c>
      <c r="AO9" s="76">
        <v>0</v>
      </c>
      <c r="AP9" s="76">
        <v>45</v>
      </c>
      <c r="AQ9" s="76">
        <v>0</v>
      </c>
      <c r="AR9" s="76">
        <v>45</v>
      </c>
      <c r="AS9" s="77" t="s">
        <v>13</v>
      </c>
      <c r="AV9" s="43">
        <f t="shared" si="11"/>
        <v>0.6000000000000014</v>
      </c>
    </row>
    <row r="10" spans="1:48" s="20" customFormat="1" ht="19.5" customHeight="1" hidden="1">
      <c r="A10" s="62">
        <f t="shared" si="13"/>
        <v>5</v>
      </c>
      <c r="B10" s="78" t="s">
        <v>101</v>
      </c>
      <c r="C10" s="79">
        <v>41</v>
      </c>
      <c r="D10" s="80" t="s">
        <v>10</v>
      </c>
      <c r="E10" s="64" t="s">
        <v>22</v>
      </c>
      <c r="F10" s="81">
        <v>27029</v>
      </c>
      <c r="G10" s="82" t="s">
        <v>85</v>
      </c>
      <c r="H10" s="65"/>
      <c r="I10" s="66">
        <v>56</v>
      </c>
      <c r="J10" s="60" t="s">
        <v>102</v>
      </c>
      <c r="K10" s="67"/>
      <c r="L10" s="68"/>
      <c r="M10" s="69">
        <f t="shared" si="0"/>
        <v>0</v>
      </c>
      <c r="N10" s="68"/>
      <c r="O10" s="69">
        <f t="shared" si="12"/>
        <v>0</v>
      </c>
      <c r="P10" s="68"/>
      <c r="Q10" s="69">
        <f t="shared" si="1"/>
        <v>0</v>
      </c>
      <c r="R10" s="70"/>
      <c r="S10" s="67"/>
      <c r="T10" s="68"/>
      <c r="U10" s="69">
        <f t="shared" si="2"/>
        <v>0</v>
      </c>
      <c r="V10" s="68"/>
      <c r="W10" s="69">
        <f t="shared" si="3"/>
        <v>0</v>
      </c>
      <c r="X10" s="68"/>
      <c r="Y10" s="69">
        <f t="shared" si="4"/>
        <v>0</v>
      </c>
      <c r="Z10" s="70"/>
      <c r="AA10" s="71">
        <f t="shared" si="5"/>
        <v>0</v>
      </c>
      <c r="AB10" s="68"/>
      <c r="AC10" s="69">
        <f t="shared" si="6"/>
        <v>0</v>
      </c>
      <c r="AD10" s="68"/>
      <c r="AE10" s="69">
        <f t="shared" si="7"/>
        <v>0</v>
      </c>
      <c r="AF10" s="68"/>
      <c r="AG10" s="69">
        <f t="shared" si="8"/>
        <v>0</v>
      </c>
      <c r="AH10" s="70"/>
      <c r="AI10" s="72">
        <f t="shared" si="9"/>
        <v>0</v>
      </c>
      <c r="AJ10" s="93">
        <v>1</v>
      </c>
      <c r="AK10" s="73">
        <f>IF(H10&lt;40,3.145,VLOOKUP(H10,'Reshel M'!$A$8:$E$87,IF(AV10&lt;0.25,2,IF(AV10&lt;0.5,3,IF(AV10&lt;0.75,4,5)))))</f>
        <v>3.145</v>
      </c>
      <c r="AL10" s="74">
        <f>IF(C10&lt;40,1,VLOOKUP(C10,'Reshel M'!$G$8:$H$59,2))</f>
        <v>1.01</v>
      </c>
      <c r="AM10" s="75">
        <f t="shared" si="10"/>
        <v>0</v>
      </c>
      <c r="AN10" s="96">
        <v>100</v>
      </c>
      <c r="AO10" s="76">
        <v>0</v>
      </c>
      <c r="AP10" s="76">
        <v>120</v>
      </c>
      <c r="AQ10" s="76">
        <v>0</v>
      </c>
      <c r="AR10" s="76">
        <v>120</v>
      </c>
      <c r="AS10" s="77" t="s">
        <v>13</v>
      </c>
      <c r="AV10" s="43">
        <f t="shared" si="11"/>
        <v>0</v>
      </c>
    </row>
    <row r="11" spans="1:48" s="131" customFormat="1" ht="19.5" customHeight="1">
      <c r="A11" s="129"/>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row>
    <row r="12" spans="1:48" s="20" customFormat="1" ht="19.5" customHeight="1">
      <c r="A12" s="62">
        <f>A10+1</f>
        <v>6</v>
      </c>
      <c r="B12" s="78" t="s">
        <v>130</v>
      </c>
      <c r="C12" s="79">
        <v>24</v>
      </c>
      <c r="D12" s="80" t="s">
        <v>73</v>
      </c>
      <c r="E12" s="64" t="s">
        <v>22</v>
      </c>
      <c r="F12" s="81">
        <v>33053</v>
      </c>
      <c r="G12" s="82" t="s">
        <v>16</v>
      </c>
      <c r="H12" s="65">
        <v>55.7</v>
      </c>
      <c r="I12" s="66">
        <v>56</v>
      </c>
      <c r="J12" s="60" t="s">
        <v>102</v>
      </c>
      <c r="K12" s="67"/>
      <c r="L12" s="68">
        <v>85</v>
      </c>
      <c r="M12" s="69">
        <f t="shared" si="0"/>
        <v>85</v>
      </c>
      <c r="N12" s="68">
        <v>95</v>
      </c>
      <c r="O12" s="69">
        <f t="shared" si="12"/>
        <v>95</v>
      </c>
      <c r="P12" s="68">
        <v>100</v>
      </c>
      <c r="Q12" s="69">
        <f t="shared" si="1"/>
        <v>100</v>
      </c>
      <c r="R12" s="70"/>
      <c r="S12" s="67" t="s">
        <v>27</v>
      </c>
      <c r="T12" s="68">
        <v>45</v>
      </c>
      <c r="U12" s="69">
        <f t="shared" si="2"/>
        <v>45</v>
      </c>
      <c r="V12" s="68">
        <v>50</v>
      </c>
      <c r="W12" s="69">
        <f t="shared" si="3"/>
        <v>50</v>
      </c>
      <c r="X12" s="68">
        <v>-55</v>
      </c>
      <c r="Y12" s="69">
        <f t="shared" si="4"/>
        <v>0</v>
      </c>
      <c r="Z12" s="70"/>
      <c r="AA12" s="71">
        <f t="shared" si="5"/>
        <v>150</v>
      </c>
      <c r="AB12" s="68">
        <v>115</v>
      </c>
      <c r="AC12" s="69">
        <f t="shared" si="6"/>
        <v>115</v>
      </c>
      <c r="AD12" s="68">
        <v>125</v>
      </c>
      <c r="AE12" s="69">
        <f t="shared" si="7"/>
        <v>125</v>
      </c>
      <c r="AF12" s="68">
        <v>132.5</v>
      </c>
      <c r="AG12" s="69">
        <f t="shared" si="8"/>
        <v>132.5</v>
      </c>
      <c r="AH12" s="70"/>
      <c r="AI12" s="72">
        <f t="shared" si="9"/>
        <v>282.5</v>
      </c>
      <c r="AJ12" s="93">
        <v>1</v>
      </c>
      <c r="AK12" s="73">
        <f>IF(H12&lt;40,3.145,VLOOKUP(H12,'Reshel M'!$A$8:$E$87,IF(AV12&lt;0.25,2,IF(AV12&lt;0.5,3,IF(AV12&lt;0.75,4,5)))))</f>
        <v>1.923</v>
      </c>
      <c r="AL12" s="74">
        <f>IF(C12&lt;40,1,VLOOKUP(C12,'Reshel M'!$G$8:$H$59,2))</f>
        <v>1</v>
      </c>
      <c r="AM12" s="75">
        <f t="shared" si="10"/>
        <v>543.2475000000001</v>
      </c>
      <c r="AN12" s="96">
        <v>100</v>
      </c>
      <c r="AO12" s="76">
        <v>0</v>
      </c>
      <c r="AP12" s="76">
        <v>120</v>
      </c>
      <c r="AQ12" s="76">
        <v>0</v>
      </c>
      <c r="AR12" s="76">
        <v>120</v>
      </c>
      <c r="AS12" s="77" t="s">
        <v>13</v>
      </c>
      <c r="AV12" s="43">
        <f t="shared" si="11"/>
        <v>0.7000000000000028</v>
      </c>
    </row>
    <row r="13" spans="1:48" s="20" customFormat="1" ht="19.5" customHeight="1">
      <c r="A13" s="62">
        <f t="shared" si="13"/>
        <v>7</v>
      </c>
      <c r="B13" s="78" t="s">
        <v>244</v>
      </c>
      <c r="C13" s="79">
        <v>37</v>
      </c>
      <c r="D13" s="80" t="s">
        <v>145</v>
      </c>
      <c r="E13" s="64" t="s">
        <v>22</v>
      </c>
      <c r="F13" s="81">
        <v>28048</v>
      </c>
      <c r="G13" s="82" t="s">
        <v>18</v>
      </c>
      <c r="H13" s="65">
        <v>55.9</v>
      </c>
      <c r="I13" s="66">
        <v>56</v>
      </c>
      <c r="J13" s="60" t="s">
        <v>102</v>
      </c>
      <c r="K13" s="126" t="s">
        <v>296</v>
      </c>
      <c r="L13" s="68">
        <v>100</v>
      </c>
      <c r="M13" s="69">
        <f t="shared" si="0"/>
        <v>100</v>
      </c>
      <c r="N13" s="68">
        <v>107.5</v>
      </c>
      <c r="O13" s="69">
        <f t="shared" si="12"/>
        <v>107.5</v>
      </c>
      <c r="P13" s="68">
        <v>-115</v>
      </c>
      <c r="Q13" s="69">
        <f t="shared" si="1"/>
        <v>0</v>
      </c>
      <c r="R13" s="70"/>
      <c r="S13" s="67" t="s">
        <v>33</v>
      </c>
      <c r="T13" s="68">
        <v>52.5</v>
      </c>
      <c r="U13" s="69">
        <f t="shared" si="2"/>
        <v>52.5</v>
      </c>
      <c r="V13" s="68">
        <v>55</v>
      </c>
      <c r="W13" s="69">
        <f t="shared" si="3"/>
        <v>55</v>
      </c>
      <c r="X13" s="68">
        <v>-57.5</v>
      </c>
      <c r="Y13" s="69">
        <f t="shared" si="4"/>
        <v>0</v>
      </c>
      <c r="Z13" s="70">
        <v>-57.5</v>
      </c>
      <c r="AA13" s="71">
        <f t="shared" si="5"/>
        <v>162.5</v>
      </c>
      <c r="AB13" s="68">
        <v>102.5</v>
      </c>
      <c r="AC13" s="69">
        <f t="shared" si="6"/>
        <v>102.5</v>
      </c>
      <c r="AD13" s="68">
        <v>105</v>
      </c>
      <c r="AE13" s="69">
        <f t="shared" si="7"/>
        <v>105</v>
      </c>
      <c r="AF13" s="68">
        <v>-110</v>
      </c>
      <c r="AG13" s="69">
        <f t="shared" si="8"/>
        <v>0</v>
      </c>
      <c r="AH13" s="70">
        <v>111</v>
      </c>
      <c r="AI13" s="72">
        <f t="shared" si="9"/>
        <v>267.5</v>
      </c>
      <c r="AJ13" s="93">
        <v>2</v>
      </c>
      <c r="AK13" s="73">
        <f>IF(H13&lt;40,3.145,VLOOKUP(H13,'Reshel M'!$A$8:$E$87,IF(AV13&lt;0.25,2,IF(AV13&lt;0.5,3,IF(AV13&lt;0.75,4,5)))))</f>
        <v>1.914</v>
      </c>
      <c r="AL13" s="74">
        <f>IF(C13&lt;40,1,VLOOKUP(C13,'Reshel M'!$G$8:$H$59,2))</f>
        <v>1</v>
      </c>
      <c r="AM13" s="75">
        <f>AI13*AK13*AL13</f>
        <v>511.995</v>
      </c>
      <c r="AN13" s="96">
        <v>100</v>
      </c>
      <c r="AO13" s="76">
        <v>0</v>
      </c>
      <c r="AP13" s="76">
        <v>120</v>
      </c>
      <c r="AQ13" s="76">
        <v>0</v>
      </c>
      <c r="AR13" s="76">
        <v>120</v>
      </c>
      <c r="AS13" s="77" t="s">
        <v>13</v>
      </c>
      <c r="AV13" s="43">
        <f t="shared" si="11"/>
        <v>0.8999999999999986</v>
      </c>
    </row>
    <row r="14" spans="1:48" s="20" customFormat="1" ht="19.5" customHeight="1">
      <c r="A14" s="62">
        <f t="shared" si="13"/>
        <v>8</v>
      </c>
      <c r="B14" s="78" t="s">
        <v>158</v>
      </c>
      <c r="C14" s="79">
        <v>42</v>
      </c>
      <c r="D14" s="80" t="s">
        <v>159</v>
      </c>
      <c r="E14" s="64" t="s">
        <v>22</v>
      </c>
      <c r="F14" s="81">
        <v>26117</v>
      </c>
      <c r="G14" s="82" t="s">
        <v>19</v>
      </c>
      <c r="H14" s="65">
        <v>54.8</v>
      </c>
      <c r="I14" s="66">
        <v>56</v>
      </c>
      <c r="J14" s="60" t="s">
        <v>102</v>
      </c>
      <c r="K14" s="67" t="s">
        <v>134</v>
      </c>
      <c r="L14" s="68">
        <v>135</v>
      </c>
      <c r="M14" s="69">
        <f t="shared" si="0"/>
        <v>135</v>
      </c>
      <c r="N14" s="68">
        <v>142.5</v>
      </c>
      <c r="O14" s="69">
        <f t="shared" si="12"/>
        <v>142.5</v>
      </c>
      <c r="P14" s="68">
        <v>-145</v>
      </c>
      <c r="Q14" s="69">
        <f t="shared" si="1"/>
        <v>0</v>
      </c>
      <c r="R14" s="70"/>
      <c r="S14" s="67" t="s">
        <v>27</v>
      </c>
      <c r="T14" s="68">
        <v>75</v>
      </c>
      <c r="U14" s="69">
        <f t="shared" si="2"/>
        <v>75</v>
      </c>
      <c r="V14" s="68">
        <v>80</v>
      </c>
      <c r="W14" s="69">
        <f t="shared" si="3"/>
        <v>80</v>
      </c>
      <c r="X14" s="68">
        <v>85</v>
      </c>
      <c r="Y14" s="69">
        <f t="shared" si="4"/>
        <v>85</v>
      </c>
      <c r="Z14" s="70"/>
      <c r="AA14" s="71">
        <f t="shared" si="5"/>
        <v>227.5</v>
      </c>
      <c r="AB14" s="68">
        <v>135</v>
      </c>
      <c r="AC14" s="69">
        <f t="shared" si="6"/>
        <v>135</v>
      </c>
      <c r="AD14" s="68">
        <v>145</v>
      </c>
      <c r="AE14" s="69">
        <f t="shared" si="7"/>
        <v>145</v>
      </c>
      <c r="AF14" s="68">
        <v>150.5</v>
      </c>
      <c r="AG14" s="69">
        <f t="shared" si="8"/>
        <v>150</v>
      </c>
      <c r="AH14" s="70">
        <v>155</v>
      </c>
      <c r="AI14" s="72">
        <f t="shared" si="9"/>
        <v>377.5</v>
      </c>
      <c r="AJ14" s="93">
        <v>1</v>
      </c>
      <c r="AK14" s="73">
        <f>IF(H14&lt;40,3.145,VLOOKUP(H14,'Reshel M'!$A$8:$E$87,IF(AV14&lt;0.25,2,IF(AV14&lt;0.5,3,IF(AV14&lt;0.75,4,5)))))</f>
        <v>1.953</v>
      </c>
      <c r="AL14" s="74">
        <f>IF(C14&lt;40,1,VLOOKUP(C14,'Reshel M'!$G$8:$H$59,2))</f>
        <v>1.02</v>
      </c>
      <c r="AM14" s="75">
        <f>AI14*AK14*AL14</f>
        <v>752.00265</v>
      </c>
      <c r="AN14" s="96">
        <v>100</v>
      </c>
      <c r="AO14" s="76">
        <v>0</v>
      </c>
      <c r="AP14" s="76">
        <v>120</v>
      </c>
      <c r="AQ14" s="76">
        <v>0</v>
      </c>
      <c r="AR14" s="76">
        <v>120</v>
      </c>
      <c r="AS14" s="77" t="s">
        <v>13</v>
      </c>
      <c r="AV14" s="43">
        <f t="shared" si="11"/>
        <v>0.7999999999999972</v>
      </c>
    </row>
    <row r="15" spans="1:48" s="131" customFormat="1" ht="19.5" customHeight="1">
      <c r="A15" s="129"/>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row>
    <row r="16" spans="1:48" s="20" customFormat="1" ht="19.5" customHeight="1">
      <c r="A16" s="62">
        <f>A14+1</f>
        <v>9</v>
      </c>
      <c r="B16" s="78" t="s">
        <v>141</v>
      </c>
      <c r="C16" s="79">
        <v>16</v>
      </c>
      <c r="D16" s="80" t="s">
        <v>73</v>
      </c>
      <c r="E16" s="64" t="s">
        <v>22</v>
      </c>
      <c r="F16" s="81">
        <v>35826</v>
      </c>
      <c r="G16" s="82" t="s">
        <v>11</v>
      </c>
      <c r="H16" s="65">
        <v>58.5</v>
      </c>
      <c r="I16" s="66">
        <v>60</v>
      </c>
      <c r="J16" s="60" t="s">
        <v>81</v>
      </c>
      <c r="K16" s="67"/>
      <c r="L16" s="68">
        <v>80</v>
      </c>
      <c r="M16" s="69">
        <f t="shared" si="0"/>
        <v>80</v>
      </c>
      <c r="N16" s="68">
        <v>90</v>
      </c>
      <c r="O16" s="69">
        <f t="shared" si="12"/>
        <v>90</v>
      </c>
      <c r="P16" s="68">
        <v>110</v>
      </c>
      <c r="Q16" s="69">
        <f t="shared" si="1"/>
        <v>110</v>
      </c>
      <c r="R16" s="70"/>
      <c r="S16" s="67" t="s">
        <v>27</v>
      </c>
      <c r="T16" s="68">
        <v>45</v>
      </c>
      <c r="U16" s="69">
        <f t="shared" si="2"/>
        <v>45</v>
      </c>
      <c r="V16" s="68">
        <v>-47.5</v>
      </c>
      <c r="W16" s="69">
        <f t="shared" si="3"/>
        <v>0</v>
      </c>
      <c r="X16" s="68">
        <v>47.5</v>
      </c>
      <c r="Y16" s="69">
        <f t="shared" si="4"/>
        <v>47.5</v>
      </c>
      <c r="Z16" s="70"/>
      <c r="AA16" s="71">
        <f t="shared" si="5"/>
        <v>157.5</v>
      </c>
      <c r="AB16" s="68">
        <v>130</v>
      </c>
      <c r="AC16" s="69">
        <f t="shared" si="6"/>
        <v>130</v>
      </c>
      <c r="AD16" s="68">
        <v>135</v>
      </c>
      <c r="AE16" s="69">
        <f t="shared" si="7"/>
        <v>135</v>
      </c>
      <c r="AF16" s="68">
        <v>140</v>
      </c>
      <c r="AG16" s="69">
        <f t="shared" si="8"/>
        <v>140</v>
      </c>
      <c r="AH16" s="70">
        <v>-142.5</v>
      </c>
      <c r="AI16" s="72">
        <f t="shared" si="9"/>
        <v>297.5</v>
      </c>
      <c r="AJ16" s="93">
        <v>1</v>
      </c>
      <c r="AK16" s="73">
        <f>IF(H16&lt;40,3.145,VLOOKUP(H16,'Reshel M'!$A$8:$E$87,IF(AV16&lt;0.25,2,IF(AV16&lt;0.5,3,IF(AV16&lt;0.75,4,5)))))</f>
        <v>1.822</v>
      </c>
      <c r="AL16" s="74">
        <f>IF(C16&lt;40,1,VLOOKUP(C16,'Reshel M'!$G$8:$H$59,2))</f>
        <v>1</v>
      </c>
      <c r="AM16" s="75">
        <f t="shared" si="10"/>
        <v>542.0450000000001</v>
      </c>
      <c r="AN16" s="96">
        <v>100</v>
      </c>
      <c r="AO16" s="76">
        <v>0</v>
      </c>
      <c r="AP16" s="76">
        <v>120</v>
      </c>
      <c r="AQ16" s="76">
        <v>0</v>
      </c>
      <c r="AR16" s="76">
        <v>120</v>
      </c>
      <c r="AS16" s="77" t="s">
        <v>13</v>
      </c>
      <c r="AV16" s="43">
        <f t="shared" si="11"/>
        <v>0.5</v>
      </c>
    </row>
    <row r="17" spans="1:48" s="20" customFormat="1" ht="19.5" customHeight="1">
      <c r="A17" s="62">
        <f t="shared" si="13"/>
        <v>10</v>
      </c>
      <c r="B17" s="78" t="s">
        <v>162</v>
      </c>
      <c r="C17" s="79">
        <v>17</v>
      </c>
      <c r="D17" s="80" t="s">
        <v>159</v>
      </c>
      <c r="E17" s="64" t="s">
        <v>22</v>
      </c>
      <c r="F17" s="81" t="s">
        <v>163</v>
      </c>
      <c r="G17" s="82" t="s">
        <v>11</v>
      </c>
      <c r="H17" s="65">
        <v>57</v>
      </c>
      <c r="I17" s="66">
        <v>60</v>
      </c>
      <c r="J17" s="60" t="s">
        <v>81</v>
      </c>
      <c r="K17" s="67" t="s">
        <v>80</v>
      </c>
      <c r="L17" s="68">
        <v>60</v>
      </c>
      <c r="M17" s="69">
        <f t="shared" si="0"/>
        <v>60</v>
      </c>
      <c r="N17" s="68">
        <v>75</v>
      </c>
      <c r="O17" s="69">
        <f t="shared" si="12"/>
        <v>75</v>
      </c>
      <c r="P17" s="68">
        <v>-85</v>
      </c>
      <c r="Q17" s="69">
        <f t="shared" si="1"/>
        <v>0</v>
      </c>
      <c r="R17" s="70"/>
      <c r="S17" s="67" t="s">
        <v>27</v>
      </c>
      <c r="T17" s="68">
        <v>30</v>
      </c>
      <c r="U17" s="69">
        <f t="shared" si="2"/>
        <v>30</v>
      </c>
      <c r="V17" s="68">
        <v>40</v>
      </c>
      <c r="W17" s="69">
        <f t="shared" si="3"/>
        <v>40</v>
      </c>
      <c r="X17" s="68">
        <v>-45</v>
      </c>
      <c r="Y17" s="69">
        <f t="shared" si="4"/>
        <v>0</v>
      </c>
      <c r="Z17" s="70"/>
      <c r="AA17" s="71">
        <f t="shared" si="5"/>
        <v>115</v>
      </c>
      <c r="AB17" s="68">
        <v>80</v>
      </c>
      <c r="AC17" s="69">
        <f t="shared" si="6"/>
        <v>80</v>
      </c>
      <c r="AD17" s="68">
        <v>100</v>
      </c>
      <c r="AE17" s="69">
        <f t="shared" si="7"/>
        <v>100</v>
      </c>
      <c r="AF17" s="68">
        <v>105</v>
      </c>
      <c r="AG17" s="69">
        <f t="shared" si="8"/>
        <v>105</v>
      </c>
      <c r="AH17" s="70"/>
      <c r="AI17" s="72">
        <f t="shared" si="9"/>
        <v>220</v>
      </c>
      <c r="AJ17" s="93">
        <v>2</v>
      </c>
      <c r="AK17" s="73">
        <f>IF(H17&lt;40,3.145,VLOOKUP(H17,'Reshel M'!$A$8:$E$87,IF(AV17&lt;0.25,2,IF(AV17&lt;0.5,3,IF(AV17&lt;0.75,4,5)))))</f>
        <v>1.869</v>
      </c>
      <c r="AL17" s="74">
        <f>IF(C17&lt;40,1,VLOOKUP(C17,'Reshel M'!$G$8:$H$59,2))</f>
        <v>1</v>
      </c>
      <c r="AM17" s="75">
        <f aca="true" t="shared" si="14" ref="AM17:AM71">AI17*AK17*AL17</f>
        <v>411.18</v>
      </c>
      <c r="AN17" s="96">
        <v>100</v>
      </c>
      <c r="AO17" s="76">
        <v>0</v>
      </c>
      <c r="AP17" s="76">
        <v>120</v>
      </c>
      <c r="AQ17" s="76">
        <v>0</v>
      </c>
      <c r="AR17" s="76">
        <v>120</v>
      </c>
      <c r="AS17" s="77" t="s">
        <v>13</v>
      </c>
      <c r="AV17" s="43">
        <f t="shared" si="11"/>
        <v>0</v>
      </c>
    </row>
    <row r="18" spans="1:48" s="20" customFormat="1" ht="19.5" customHeight="1">
      <c r="A18" s="62">
        <f t="shared" si="13"/>
        <v>11</v>
      </c>
      <c r="B18" s="78" t="s">
        <v>160</v>
      </c>
      <c r="C18" s="79">
        <v>23</v>
      </c>
      <c r="D18" s="80" t="s">
        <v>159</v>
      </c>
      <c r="E18" s="64" t="s">
        <v>22</v>
      </c>
      <c r="F18" s="81">
        <v>33437</v>
      </c>
      <c r="G18" s="82" t="s">
        <v>84</v>
      </c>
      <c r="H18" s="65">
        <v>58.8</v>
      </c>
      <c r="I18" s="66">
        <v>60</v>
      </c>
      <c r="J18" s="60" t="s">
        <v>81</v>
      </c>
      <c r="K18" s="67" t="s">
        <v>171</v>
      </c>
      <c r="L18" s="68">
        <v>110</v>
      </c>
      <c r="M18" s="69">
        <f t="shared" si="0"/>
        <v>110</v>
      </c>
      <c r="N18" s="68">
        <v>122.5</v>
      </c>
      <c r="O18" s="69">
        <f t="shared" si="12"/>
        <v>122.5</v>
      </c>
      <c r="P18" s="68">
        <v>-135</v>
      </c>
      <c r="Q18" s="69">
        <f t="shared" si="1"/>
        <v>0</v>
      </c>
      <c r="R18" s="70"/>
      <c r="S18" s="67" t="s">
        <v>27</v>
      </c>
      <c r="T18" s="68">
        <v>60</v>
      </c>
      <c r="U18" s="69">
        <f t="shared" si="2"/>
        <v>60</v>
      </c>
      <c r="V18" s="68">
        <v>65</v>
      </c>
      <c r="W18" s="69">
        <f t="shared" si="3"/>
        <v>65</v>
      </c>
      <c r="X18" s="68">
        <v>71</v>
      </c>
      <c r="Y18" s="69">
        <f t="shared" si="4"/>
        <v>70</v>
      </c>
      <c r="Z18" s="70"/>
      <c r="AA18" s="71">
        <f t="shared" si="5"/>
        <v>192.5</v>
      </c>
      <c r="AB18" s="68">
        <v>135</v>
      </c>
      <c r="AC18" s="69">
        <f t="shared" si="6"/>
        <v>135</v>
      </c>
      <c r="AD18" s="68">
        <v>155.5</v>
      </c>
      <c r="AE18" s="69">
        <f t="shared" si="7"/>
        <v>155</v>
      </c>
      <c r="AF18" s="68">
        <v>165</v>
      </c>
      <c r="AG18" s="69">
        <f t="shared" si="8"/>
        <v>165</v>
      </c>
      <c r="AH18" s="70"/>
      <c r="AI18" s="72">
        <f t="shared" si="9"/>
        <v>357.5</v>
      </c>
      <c r="AJ18" s="93">
        <v>1</v>
      </c>
      <c r="AK18" s="73">
        <f>IF(H18&lt;40,3.145,VLOOKUP(H18,'Reshel M'!$A$8:$E$87,IF(AV18&lt;0.25,2,IF(AV18&lt;0.5,3,IF(AV18&lt;0.75,4,5)))))</f>
        <v>1.815</v>
      </c>
      <c r="AL18" s="74">
        <f>IF(C18&lt;40,1,VLOOKUP(C18,'Reshel M'!$G$8:$H$59,2))</f>
        <v>1</v>
      </c>
      <c r="AM18" s="75">
        <f t="shared" si="14"/>
        <v>648.8625</v>
      </c>
      <c r="AN18" s="96">
        <v>100</v>
      </c>
      <c r="AO18" s="76">
        <v>0</v>
      </c>
      <c r="AP18" s="76">
        <v>120</v>
      </c>
      <c r="AQ18" s="76">
        <v>0</v>
      </c>
      <c r="AR18" s="76">
        <v>120</v>
      </c>
      <c r="AS18" s="77" t="s">
        <v>13</v>
      </c>
      <c r="AV18" s="43">
        <f t="shared" si="11"/>
        <v>0.7999999999999972</v>
      </c>
    </row>
    <row r="19" spans="1:48" s="20" customFormat="1" ht="19.5" customHeight="1">
      <c r="A19" s="62">
        <f t="shared" si="13"/>
        <v>12</v>
      </c>
      <c r="B19" s="78" t="s">
        <v>161</v>
      </c>
      <c r="C19" s="79">
        <v>21</v>
      </c>
      <c r="D19" s="80" t="s">
        <v>159</v>
      </c>
      <c r="E19" s="64" t="s">
        <v>22</v>
      </c>
      <c r="F19" s="81">
        <v>34051</v>
      </c>
      <c r="G19" s="82" t="s">
        <v>84</v>
      </c>
      <c r="H19" s="65">
        <v>58.4</v>
      </c>
      <c r="I19" s="66">
        <v>60</v>
      </c>
      <c r="J19" s="60" t="s">
        <v>81</v>
      </c>
      <c r="K19" s="67" t="s">
        <v>174</v>
      </c>
      <c r="L19" s="68">
        <v>100</v>
      </c>
      <c r="M19" s="69">
        <f t="shared" si="0"/>
        <v>100</v>
      </c>
      <c r="N19" s="68">
        <v>110</v>
      </c>
      <c r="O19" s="69">
        <f t="shared" si="12"/>
        <v>110</v>
      </c>
      <c r="P19" s="68">
        <v>-120</v>
      </c>
      <c r="Q19" s="69">
        <f t="shared" si="1"/>
        <v>0</v>
      </c>
      <c r="R19" s="70"/>
      <c r="S19" s="67" t="s">
        <v>27</v>
      </c>
      <c r="T19" s="68">
        <v>47.5</v>
      </c>
      <c r="U19" s="69">
        <f t="shared" si="2"/>
        <v>47.5</v>
      </c>
      <c r="V19" s="68">
        <v>52.5</v>
      </c>
      <c r="W19" s="69">
        <f t="shared" si="3"/>
        <v>52.5</v>
      </c>
      <c r="X19" s="68">
        <v>-52.5</v>
      </c>
      <c r="Y19" s="69">
        <f t="shared" si="4"/>
        <v>0</v>
      </c>
      <c r="Z19" s="70"/>
      <c r="AA19" s="71">
        <f t="shared" si="5"/>
        <v>162.5</v>
      </c>
      <c r="AB19" s="68">
        <v>110</v>
      </c>
      <c r="AC19" s="69">
        <f t="shared" si="6"/>
        <v>110</v>
      </c>
      <c r="AD19" s="68">
        <v>-115</v>
      </c>
      <c r="AE19" s="69">
        <f t="shared" si="7"/>
        <v>0</v>
      </c>
      <c r="AF19" s="68">
        <v>-115</v>
      </c>
      <c r="AG19" s="69">
        <f t="shared" si="8"/>
        <v>0</v>
      </c>
      <c r="AH19" s="70"/>
      <c r="AI19" s="72">
        <f t="shared" si="9"/>
        <v>272.5</v>
      </c>
      <c r="AJ19" s="93">
        <v>2</v>
      </c>
      <c r="AK19" s="73">
        <f>IF(H19&lt;40,3.145,VLOOKUP(H19,'Reshel M'!$A$8:$E$87,IF(AV19&lt;0.25,2,IF(AV19&lt;0.5,3,IF(AV19&lt;0.75,4,5)))))</f>
        <v>1.83</v>
      </c>
      <c r="AL19" s="74">
        <f>IF(C19&lt;40,1,VLOOKUP(C19,'Reshel M'!$G$8:$H$59,2))</f>
        <v>1</v>
      </c>
      <c r="AM19" s="75">
        <f t="shared" si="14"/>
        <v>498.675</v>
      </c>
      <c r="AN19" s="96">
        <v>100</v>
      </c>
      <c r="AO19" s="76">
        <v>0</v>
      </c>
      <c r="AP19" s="76">
        <v>120</v>
      </c>
      <c r="AQ19" s="76">
        <v>0</v>
      </c>
      <c r="AR19" s="76">
        <v>120</v>
      </c>
      <c r="AS19" s="77" t="s">
        <v>13</v>
      </c>
      <c r="AV19" s="43">
        <f t="shared" si="11"/>
        <v>0.3999999999999986</v>
      </c>
    </row>
    <row r="20" spans="1:48" s="20" customFormat="1" ht="19.5" customHeight="1">
      <c r="A20" s="62">
        <f t="shared" si="13"/>
        <v>13</v>
      </c>
      <c r="B20" s="78" t="s">
        <v>144</v>
      </c>
      <c r="C20" s="79">
        <v>38</v>
      </c>
      <c r="D20" s="80" t="s">
        <v>145</v>
      </c>
      <c r="E20" s="64" t="s">
        <v>22</v>
      </c>
      <c r="F20" s="81">
        <v>27867</v>
      </c>
      <c r="G20" s="82" t="s">
        <v>18</v>
      </c>
      <c r="H20" s="65">
        <v>59</v>
      </c>
      <c r="I20" s="66">
        <v>60</v>
      </c>
      <c r="J20" s="60" t="s">
        <v>81</v>
      </c>
      <c r="K20" s="126" t="s">
        <v>296</v>
      </c>
      <c r="L20" s="68">
        <v>90</v>
      </c>
      <c r="M20" s="69">
        <f t="shared" si="0"/>
        <v>90</v>
      </c>
      <c r="N20" s="68">
        <v>-97.5</v>
      </c>
      <c r="O20" s="69">
        <f t="shared" si="12"/>
        <v>0</v>
      </c>
      <c r="P20" s="68">
        <v>100</v>
      </c>
      <c r="Q20" s="69">
        <f t="shared" si="1"/>
        <v>100</v>
      </c>
      <c r="R20" s="70"/>
      <c r="S20" s="67" t="s">
        <v>33</v>
      </c>
      <c r="T20" s="68">
        <v>50</v>
      </c>
      <c r="U20" s="69">
        <f t="shared" si="2"/>
        <v>50</v>
      </c>
      <c r="V20" s="68">
        <v>-55</v>
      </c>
      <c r="W20" s="69">
        <f t="shared" si="3"/>
        <v>0</v>
      </c>
      <c r="X20" s="68">
        <v>-55</v>
      </c>
      <c r="Y20" s="69">
        <f t="shared" si="4"/>
        <v>0</v>
      </c>
      <c r="Z20" s="70"/>
      <c r="AA20" s="71">
        <f t="shared" si="5"/>
        <v>150</v>
      </c>
      <c r="AB20" s="68">
        <v>155</v>
      </c>
      <c r="AC20" s="69">
        <f t="shared" si="6"/>
        <v>155</v>
      </c>
      <c r="AD20" s="68">
        <v>160</v>
      </c>
      <c r="AE20" s="69">
        <f t="shared" si="7"/>
        <v>160</v>
      </c>
      <c r="AF20" s="68">
        <v>165</v>
      </c>
      <c r="AG20" s="69">
        <f t="shared" si="8"/>
        <v>165</v>
      </c>
      <c r="AH20" s="70">
        <v>167</v>
      </c>
      <c r="AI20" s="72">
        <f t="shared" si="9"/>
        <v>315</v>
      </c>
      <c r="AJ20" s="93">
        <v>2</v>
      </c>
      <c r="AK20" s="73">
        <f>IF(H20&lt;40,3.145,VLOOKUP(H20,'Reshel M'!$A$8:$E$87,IF(AV20&lt;0.25,2,IF(AV20&lt;0.5,3,IF(AV20&lt;0.75,4,5)))))</f>
        <v>1.808</v>
      </c>
      <c r="AL20" s="74">
        <f>IF(C20&lt;40,1,VLOOKUP(C20,'Reshel M'!$G$8:$H$59,2))</f>
        <v>1</v>
      </c>
      <c r="AM20" s="75">
        <f t="shared" si="14"/>
        <v>569.52</v>
      </c>
      <c r="AN20" s="96">
        <v>100</v>
      </c>
      <c r="AO20" s="76">
        <v>0</v>
      </c>
      <c r="AP20" s="76">
        <v>120</v>
      </c>
      <c r="AQ20" s="76">
        <v>0</v>
      </c>
      <c r="AR20" s="76">
        <v>120</v>
      </c>
      <c r="AS20" s="77" t="s">
        <v>13</v>
      </c>
      <c r="AV20" s="43">
        <f t="shared" si="11"/>
        <v>0</v>
      </c>
    </row>
    <row r="21" spans="1:48" s="20" customFormat="1" ht="19.5" customHeight="1" hidden="1">
      <c r="A21" s="62">
        <f t="shared" si="13"/>
        <v>14</v>
      </c>
      <c r="B21" s="78" t="s">
        <v>140</v>
      </c>
      <c r="C21" s="79">
        <v>35</v>
      </c>
      <c r="D21" s="80" t="s">
        <v>73</v>
      </c>
      <c r="E21" s="64" t="s">
        <v>22</v>
      </c>
      <c r="F21" s="81">
        <v>28934</v>
      </c>
      <c r="G21" s="82" t="s">
        <v>18</v>
      </c>
      <c r="H21" s="65"/>
      <c r="I21" s="66">
        <v>60</v>
      </c>
      <c r="J21" s="60" t="s">
        <v>81</v>
      </c>
      <c r="K21" s="67"/>
      <c r="L21" s="68"/>
      <c r="M21" s="69">
        <f t="shared" si="0"/>
        <v>0</v>
      </c>
      <c r="N21" s="68"/>
      <c r="O21" s="69">
        <f t="shared" si="12"/>
        <v>0</v>
      </c>
      <c r="P21" s="68"/>
      <c r="Q21" s="69">
        <f t="shared" si="1"/>
        <v>0</v>
      </c>
      <c r="R21" s="70"/>
      <c r="S21" s="67"/>
      <c r="T21" s="68"/>
      <c r="U21" s="69">
        <f t="shared" si="2"/>
        <v>0</v>
      </c>
      <c r="V21" s="68"/>
      <c r="W21" s="69">
        <f t="shared" si="3"/>
        <v>0</v>
      </c>
      <c r="X21" s="68"/>
      <c r="Y21" s="69">
        <f t="shared" si="4"/>
        <v>0</v>
      </c>
      <c r="Z21" s="70"/>
      <c r="AA21" s="71">
        <f t="shared" si="5"/>
        <v>0</v>
      </c>
      <c r="AB21" s="68"/>
      <c r="AC21" s="69">
        <f t="shared" si="6"/>
        <v>0</v>
      </c>
      <c r="AD21" s="68"/>
      <c r="AE21" s="69">
        <f t="shared" si="7"/>
        <v>0</v>
      </c>
      <c r="AF21" s="68"/>
      <c r="AG21" s="69">
        <f t="shared" si="8"/>
        <v>0</v>
      </c>
      <c r="AH21" s="70"/>
      <c r="AI21" s="72">
        <f t="shared" si="9"/>
        <v>0</v>
      </c>
      <c r="AJ21" s="93">
        <v>2</v>
      </c>
      <c r="AK21" s="73">
        <f>IF(H21&lt;40,3.145,VLOOKUP(H21,'Reshel M'!$A$8:$E$87,IF(AV21&lt;0.25,2,IF(AV21&lt;0.5,3,IF(AV21&lt;0.75,4,5)))))</f>
        <v>3.145</v>
      </c>
      <c r="AL21" s="74">
        <f>IF(C21&lt;40,1,VLOOKUP(C21,'Reshel M'!$G$8:$H$59,2))</f>
        <v>1</v>
      </c>
      <c r="AM21" s="75">
        <f t="shared" si="14"/>
        <v>0</v>
      </c>
      <c r="AN21" s="96">
        <v>100</v>
      </c>
      <c r="AO21" s="76">
        <v>0</v>
      </c>
      <c r="AP21" s="76">
        <v>120</v>
      </c>
      <c r="AQ21" s="76">
        <v>0</v>
      </c>
      <c r="AR21" s="76">
        <v>120</v>
      </c>
      <c r="AS21" s="77" t="s">
        <v>13</v>
      </c>
      <c r="AV21" s="43">
        <f t="shared" si="11"/>
        <v>0</v>
      </c>
    </row>
    <row r="22" spans="1:48" s="20" customFormat="1" ht="19.5" customHeight="1">
      <c r="A22" s="62">
        <f t="shared" si="13"/>
        <v>15</v>
      </c>
      <c r="B22" s="78" t="s">
        <v>164</v>
      </c>
      <c r="C22" s="79">
        <v>27</v>
      </c>
      <c r="D22" s="80" t="s">
        <v>159</v>
      </c>
      <c r="E22" s="64" t="s">
        <v>22</v>
      </c>
      <c r="F22" s="81">
        <v>31751</v>
      </c>
      <c r="G22" s="82" t="s">
        <v>16</v>
      </c>
      <c r="H22" s="65">
        <v>58.7</v>
      </c>
      <c r="I22" s="66">
        <v>60</v>
      </c>
      <c r="J22" s="60" t="s">
        <v>81</v>
      </c>
      <c r="K22" s="67" t="s">
        <v>134</v>
      </c>
      <c r="L22" s="68">
        <v>140</v>
      </c>
      <c r="M22" s="69">
        <f t="shared" si="0"/>
        <v>140</v>
      </c>
      <c r="N22" s="68">
        <v>145</v>
      </c>
      <c r="O22" s="69">
        <f t="shared" si="12"/>
        <v>145</v>
      </c>
      <c r="P22" s="68">
        <v>150</v>
      </c>
      <c r="Q22" s="69">
        <f t="shared" si="1"/>
        <v>150</v>
      </c>
      <c r="R22" s="70">
        <v>155</v>
      </c>
      <c r="S22" s="67"/>
      <c r="T22" s="68">
        <v>80</v>
      </c>
      <c r="U22" s="69">
        <f t="shared" si="2"/>
        <v>80</v>
      </c>
      <c r="V22" s="68">
        <v>90</v>
      </c>
      <c r="W22" s="69">
        <f t="shared" si="3"/>
        <v>90</v>
      </c>
      <c r="X22" s="68">
        <v>97.5</v>
      </c>
      <c r="Y22" s="69">
        <f t="shared" si="4"/>
        <v>97.5</v>
      </c>
      <c r="Z22" s="70"/>
      <c r="AA22" s="71">
        <f t="shared" si="5"/>
        <v>247.5</v>
      </c>
      <c r="AB22" s="68">
        <v>125</v>
      </c>
      <c r="AC22" s="69">
        <f t="shared" si="6"/>
        <v>125</v>
      </c>
      <c r="AD22" s="68">
        <v>-125</v>
      </c>
      <c r="AE22" s="69">
        <f t="shared" si="7"/>
        <v>0</v>
      </c>
      <c r="AF22" s="68"/>
      <c r="AG22" s="69">
        <f t="shared" si="8"/>
        <v>0</v>
      </c>
      <c r="AH22" s="70"/>
      <c r="AI22" s="72">
        <f t="shared" si="9"/>
        <v>372.5</v>
      </c>
      <c r="AJ22" s="93">
        <v>1</v>
      </c>
      <c r="AK22" s="73">
        <f>IF(H22&lt;40,3.145,VLOOKUP(H22,'Reshel M'!$A$8:$E$87,IF(AV22&lt;0.25,2,IF(AV22&lt;0.5,3,IF(AV22&lt;0.75,4,5)))))</f>
        <v>1.822</v>
      </c>
      <c r="AL22" s="74">
        <f>IF(C22&lt;40,1,VLOOKUP(C22,'Reshel M'!$G$8:$H$59,2))</f>
        <v>1</v>
      </c>
      <c r="AM22" s="75">
        <f t="shared" si="14"/>
        <v>678.695</v>
      </c>
      <c r="AN22" s="96">
        <v>100</v>
      </c>
      <c r="AO22" s="76">
        <v>0</v>
      </c>
      <c r="AP22" s="76">
        <v>120</v>
      </c>
      <c r="AQ22" s="76">
        <v>0</v>
      </c>
      <c r="AR22" s="76">
        <v>120</v>
      </c>
      <c r="AS22" s="77" t="s">
        <v>13</v>
      </c>
      <c r="AV22" s="43">
        <f t="shared" si="11"/>
        <v>0.7000000000000028</v>
      </c>
    </row>
    <row r="23" spans="1:48" s="20" customFormat="1" ht="19.5" customHeight="1" hidden="1">
      <c r="A23" s="62">
        <f t="shared" si="13"/>
        <v>16</v>
      </c>
      <c r="B23" s="78" t="s">
        <v>165</v>
      </c>
      <c r="C23" s="79">
        <v>36</v>
      </c>
      <c r="D23" s="80" t="s">
        <v>159</v>
      </c>
      <c r="E23" s="64" t="s">
        <v>22</v>
      </c>
      <c r="F23" s="81">
        <v>28464</v>
      </c>
      <c r="G23" s="82" t="s">
        <v>18</v>
      </c>
      <c r="H23" s="65"/>
      <c r="I23" s="66">
        <v>60</v>
      </c>
      <c r="J23" s="60" t="s">
        <v>81</v>
      </c>
      <c r="K23" s="67"/>
      <c r="L23" s="68"/>
      <c r="M23" s="69">
        <f t="shared" si="0"/>
        <v>0</v>
      </c>
      <c r="N23" s="68"/>
      <c r="O23" s="69">
        <f t="shared" si="12"/>
        <v>0</v>
      </c>
      <c r="P23" s="68"/>
      <c r="Q23" s="69">
        <f t="shared" si="1"/>
        <v>0</v>
      </c>
      <c r="R23" s="70"/>
      <c r="S23" s="67"/>
      <c r="T23" s="68"/>
      <c r="U23" s="69">
        <f t="shared" si="2"/>
        <v>0</v>
      </c>
      <c r="V23" s="68"/>
      <c r="W23" s="69">
        <f t="shared" si="3"/>
        <v>0</v>
      </c>
      <c r="X23" s="68"/>
      <c r="Y23" s="69">
        <f t="shared" si="4"/>
        <v>0</v>
      </c>
      <c r="Z23" s="70"/>
      <c r="AA23" s="71">
        <f t="shared" si="5"/>
        <v>0</v>
      </c>
      <c r="AB23" s="68"/>
      <c r="AC23" s="69">
        <f t="shared" si="6"/>
        <v>0</v>
      </c>
      <c r="AD23" s="68"/>
      <c r="AE23" s="69">
        <f t="shared" si="7"/>
        <v>0</v>
      </c>
      <c r="AF23" s="68"/>
      <c r="AG23" s="69">
        <f t="shared" si="8"/>
        <v>0</v>
      </c>
      <c r="AH23" s="70"/>
      <c r="AI23" s="72">
        <f t="shared" si="9"/>
        <v>0</v>
      </c>
      <c r="AJ23" s="93"/>
      <c r="AK23" s="73">
        <f>IF(H23&lt;40,3.145,VLOOKUP(H23,'Reshel M'!$A$8:$E$87,IF(AV23&lt;0.25,2,IF(AV23&lt;0.5,3,IF(AV23&lt;0.75,4,5)))))</f>
        <v>3.145</v>
      </c>
      <c r="AL23" s="74">
        <f>IF(C23&lt;40,1,VLOOKUP(C23,'Reshel M'!$G$8:$H$59,2))</f>
        <v>1</v>
      </c>
      <c r="AM23" s="75">
        <f t="shared" si="14"/>
        <v>0</v>
      </c>
      <c r="AN23" s="96">
        <v>100</v>
      </c>
      <c r="AO23" s="76">
        <v>0</v>
      </c>
      <c r="AP23" s="76">
        <v>120</v>
      </c>
      <c r="AQ23" s="76">
        <v>0</v>
      </c>
      <c r="AR23" s="76">
        <v>120</v>
      </c>
      <c r="AS23" s="77" t="s">
        <v>13</v>
      </c>
      <c r="AV23" s="43">
        <f t="shared" si="11"/>
        <v>0</v>
      </c>
    </row>
    <row r="24" spans="1:48" s="20" customFormat="1" ht="19.5" customHeight="1" hidden="1">
      <c r="A24" s="154" t="s">
        <v>300</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6"/>
      <c r="AV24" s="43"/>
    </row>
    <row r="25" spans="1:48" s="20" customFormat="1" ht="19.5" customHeight="1">
      <c r="A25" s="62">
        <f>A23+1</f>
        <v>17</v>
      </c>
      <c r="B25" s="63" t="s">
        <v>83</v>
      </c>
      <c r="C25" s="91">
        <v>42</v>
      </c>
      <c r="D25" s="91" t="s">
        <v>20</v>
      </c>
      <c r="E25" s="64" t="s">
        <v>22</v>
      </c>
      <c r="F25" s="84">
        <v>26371</v>
      </c>
      <c r="G25" s="82" t="s">
        <v>297</v>
      </c>
      <c r="H25" s="65">
        <v>59.3</v>
      </c>
      <c r="I25" s="66">
        <v>60</v>
      </c>
      <c r="J25" s="60" t="s">
        <v>81</v>
      </c>
      <c r="K25" s="67" t="s">
        <v>299</v>
      </c>
      <c r="L25" s="68">
        <v>120</v>
      </c>
      <c r="M25" s="69">
        <f t="shared" si="0"/>
        <v>120</v>
      </c>
      <c r="N25" s="68">
        <v>130</v>
      </c>
      <c r="O25" s="69">
        <f t="shared" si="12"/>
        <v>130</v>
      </c>
      <c r="P25" s="68">
        <v>-135</v>
      </c>
      <c r="Q25" s="69">
        <f t="shared" si="1"/>
        <v>0</v>
      </c>
      <c r="R25" s="70"/>
      <c r="S25" s="67" t="s">
        <v>27</v>
      </c>
      <c r="T25" s="68">
        <v>65</v>
      </c>
      <c r="U25" s="69">
        <f t="shared" si="2"/>
        <v>65</v>
      </c>
      <c r="V25" s="68">
        <v>70</v>
      </c>
      <c r="W25" s="69">
        <f t="shared" si="3"/>
        <v>70</v>
      </c>
      <c r="X25" s="68">
        <v>-72.5</v>
      </c>
      <c r="Y25" s="69">
        <f t="shared" si="4"/>
        <v>0</v>
      </c>
      <c r="Z25" s="70"/>
      <c r="AA25" s="71">
        <f t="shared" si="5"/>
        <v>200</v>
      </c>
      <c r="AB25" s="68">
        <v>145</v>
      </c>
      <c r="AC25" s="69">
        <f t="shared" si="6"/>
        <v>145</v>
      </c>
      <c r="AD25" s="68">
        <v>-155</v>
      </c>
      <c r="AE25" s="69">
        <f t="shared" si="7"/>
        <v>0</v>
      </c>
      <c r="AF25" s="68"/>
      <c r="AG25" s="69">
        <f t="shared" si="8"/>
        <v>0</v>
      </c>
      <c r="AH25" s="70"/>
      <c r="AI25" s="72">
        <f t="shared" si="9"/>
        <v>345</v>
      </c>
      <c r="AJ25" s="93">
        <v>1</v>
      </c>
      <c r="AK25" s="73">
        <f>IF(H25&lt;40,3.145,VLOOKUP(H25,'Reshel M'!$A$8:$E$87,IF(AV25&lt;0.25,2,IF(AV25&lt;0.5,3,IF(AV25&lt;0.75,4,5)))))</f>
        <v>1.802</v>
      </c>
      <c r="AL25" s="74">
        <v>1</v>
      </c>
      <c r="AM25" s="75">
        <f t="shared" si="14"/>
        <v>621.69</v>
      </c>
      <c r="AN25" s="96">
        <v>100</v>
      </c>
      <c r="AO25" s="76">
        <v>0</v>
      </c>
      <c r="AP25" s="76">
        <v>120</v>
      </c>
      <c r="AQ25" s="76">
        <v>0</v>
      </c>
      <c r="AR25" s="76">
        <v>120</v>
      </c>
      <c r="AS25" s="77" t="s">
        <v>13</v>
      </c>
      <c r="AV25" s="43">
        <f t="shared" si="11"/>
        <v>0.29999999999999716</v>
      </c>
    </row>
    <row r="26" spans="1:48" s="20" customFormat="1" ht="19.5" customHeight="1">
      <c r="A26" s="62">
        <f t="shared" si="13"/>
        <v>18</v>
      </c>
      <c r="B26" s="63" t="s">
        <v>108</v>
      </c>
      <c r="C26" s="91">
        <v>45</v>
      </c>
      <c r="D26" s="91" t="s">
        <v>36</v>
      </c>
      <c r="E26" s="64" t="s">
        <v>22</v>
      </c>
      <c r="F26" s="84">
        <v>25411</v>
      </c>
      <c r="G26" s="57" t="s">
        <v>29</v>
      </c>
      <c r="H26" s="65">
        <v>56.3</v>
      </c>
      <c r="I26" s="66">
        <v>60</v>
      </c>
      <c r="J26" s="60" t="s">
        <v>81</v>
      </c>
      <c r="K26" s="67" t="s">
        <v>299</v>
      </c>
      <c r="L26" s="68">
        <v>40</v>
      </c>
      <c r="M26" s="69">
        <f t="shared" si="0"/>
        <v>40</v>
      </c>
      <c r="N26" s="68">
        <v>45</v>
      </c>
      <c r="O26" s="69">
        <f t="shared" si="12"/>
        <v>45</v>
      </c>
      <c r="P26" s="68">
        <v>50</v>
      </c>
      <c r="Q26" s="69">
        <f t="shared" si="1"/>
        <v>50</v>
      </c>
      <c r="R26" s="70"/>
      <c r="S26" s="67" t="s">
        <v>12</v>
      </c>
      <c r="T26" s="68">
        <v>30</v>
      </c>
      <c r="U26" s="69">
        <f t="shared" si="2"/>
        <v>30</v>
      </c>
      <c r="V26" s="68">
        <v>35</v>
      </c>
      <c r="W26" s="69">
        <f t="shared" si="3"/>
        <v>35</v>
      </c>
      <c r="X26" s="68">
        <v>-37.5</v>
      </c>
      <c r="Y26" s="69">
        <f t="shared" si="4"/>
        <v>0</v>
      </c>
      <c r="Z26" s="70"/>
      <c r="AA26" s="71">
        <f t="shared" si="5"/>
        <v>85</v>
      </c>
      <c r="AB26" s="68">
        <v>65</v>
      </c>
      <c r="AC26" s="69">
        <f t="shared" si="6"/>
        <v>65</v>
      </c>
      <c r="AD26" s="68">
        <v>70</v>
      </c>
      <c r="AE26" s="69">
        <f t="shared" si="7"/>
        <v>70</v>
      </c>
      <c r="AF26" s="68">
        <v>75</v>
      </c>
      <c r="AG26" s="69">
        <f t="shared" si="8"/>
        <v>75</v>
      </c>
      <c r="AH26" s="70"/>
      <c r="AI26" s="72">
        <f t="shared" si="9"/>
        <v>160</v>
      </c>
      <c r="AJ26" s="93">
        <v>1</v>
      </c>
      <c r="AK26" s="73">
        <f>IF(H26&lt;40,3.145,VLOOKUP(H26,'Reshel M'!$A$8:$E$87,IF(AV26&lt;0.25,2,IF(AV26&lt;0.5,3,IF(AV26&lt;0.75,4,5)))))</f>
        <v>1.896</v>
      </c>
      <c r="AL26" s="74">
        <f>IF(C26&lt;40,1,VLOOKUP(C26,'Reshel M'!$G$8:$H$59,2))</f>
        <v>1.055</v>
      </c>
      <c r="AM26" s="75">
        <f t="shared" si="14"/>
        <v>320.0448</v>
      </c>
      <c r="AN26" s="96">
        <v>100</v>
      </c>
      <c r="AO26" s="76">
        <v>0</v>
      </c>
      <c r="AP26" s="76">
        <v>120</v>
      </c>
      <c r="AQ26" s="76">
        <v>0</v>
      </c>
      <c r="AR26" s="76">
        <v>120</v>
      </c>
      <c r="AS26" s="77" t="s">
        <v>13</v>
      </c>
      <c r="AV26" s="43">
        <f t="shared" si="11"/>
        <v>0.29999999999999716</v>
      </c>
    </row>
    <row r="27" spans="1:48" s="20" customFormat="1" ht="19.5" customHeight="1" hidden="1">
      <c r="A27" s="62">
        <f t="shared" si="13"/>
        <v>19</v>
      </c>
      <c r="B27" s="63" t="s">
        <v>89</v>
      </c>
      <c r="C27" s="91">
        <v>14</v>
      </c>
      <c r="D27" s="91" t="s">
        <v>73</v>
      </c>
      <c r="E27" s="64" t="s">
        <v>22</v>
      </c>
      <c r="F27" s="58">
        <v>36599</v>
      </c>
      <c r="G27" s="57" t="s">
        <v>74</v>
      </c>
      <c r="H27" s="65"/>
      <c r="I27" s="66">
        <v>67.5</v>
      </c>
      <c r="J27" s="60">
        <v>67.5</v>
      </c>
      <c r="K27" s="67" t="s">
        <v>12</v>
      </c>
      <c r="L27" s="68"/>
      <c r="M27" s="69">
        <f t="shared" si="0"/>
        <v>0</v>
      </c>
      <c r="N27" s="68"/>
      <c r="O27" s="69">
        <f t="shared" si="12"/>
        <v>0</v>
      </c>
      <c r="P27" s="68"/>
      <c r="Q27" s="69">
        <f t="shared" si="1"/>
        <v>0</v>
      </c>
      <c r="R27" s="70"/>
      <c r="S27" s="67" t="s">
        <v>12</v>
      </c>
      <c r="T27" s="68"/>
      <c r="U27" s="69">
        <f t="shared" si="2"/>
        <v>0</v>
      </c>
      <c r="V27" s="68"/>
      <c r="W27" s="69">
        <f t="shared" si="3"/>
        <v>0</v>
      </c>
      <c r="X27" s="68"/>
      <c r="Y27" s="69">
        <f t="shared" si="4"/>
        <v>0</v>
      </c>
      <c r="Z27" s="70"/>
      <c r="AA27" s="71">
        <f t="shared" si="5"/>
        <v>0</v>
      </c>
      <c r="AB27" s="68"/>
      <c r="AC27" s="69">
        <f t="shared" si="6"/>
        <v>0</v>
      </c>
      <c r="AD27" s="68"/>
      <c r="AE27" s="69">
        <f t="shared" si="7"/>
        <v>0</v>
      </c>
      <c r="AF27" s="68"/>
      <c r="AG27" s="69">
        <f t="shared" si="8"/>
        <v>0</v>
      </c>
      <c r="AH27" s="70"/>
      <c r="AI27" s="72">
        <f t="shared" si="9"/>
        <v>0</v>
      </c>
      <c r="AJ27" s="93">
        <v>1</v>
      </c>
      <c r="AK27" s="73">
        <f>IF(H27&lt;40,3.145,VLOOKUP(H27,'Reshel M'!$A$8:$E$87,IF(AV27&lt;0.25,2,IF(AV27&lt;0.5,3,IF(AV27&lt;0.75,4,5)))))</f>
        <v>3.145</v>
      </c>
      <c r="AL27" s="74">
        <f>IF(C27&lt;40,1,VLOOKUP(C27,'Reshel M'!$G$8:$H$59,2))</f>
        <v>1</v>
      </c>
      <c r="AM27" s="75">
        <f t="shared" si="14"/>
        <v>0</v>
      </c>
      <c r="AN27" s="96">
        <v>100</v>
      </c>
      <c r="AO27" s="76">
        <v>0</v>
      </c>
      <c r="AP27" s="76">
        <v>120</v>
      </c>
      <c r="AQ27" s="76">
        <v>0</v>
      </c>
      <c r="AR27" s="76">
        <v>120</v>
      </c>
      <c r="AS27" s="77" t="s">
        <v>13</v>
      </c>
      <c r="AV27" s="43">
        <f t="shared" si="11"/>
        <v>0</v>
      </c>
    </row>
    <row r="28" spans="1:48" s="131" customFormat="1" ht="19.5"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row>
    <row r="29" spans="1:48" s="20" customFormat="1" ht="19.5" customHeight="1">
      <c r="A29" s="62">
        <f>A27+1</f>
        <v>20</v>
      </c>
      <c r="B29" s="63" t="s">
        <v>82</v>
      </c>
      <c r="C29" s="91">
        <v>21</v>
      </c>
      <c r="D29" s="91" t="s">
        <v>20</v>
      </c>
      <c r="E29" s="64" t="s">
        <v>22</v>
      </c>
      <c r="F29" s="84">
        <v>34030</v>
      </c>
      <c r="G29" s="57" t="s">
        <v>84</v>
      </c>
      <c r="H29" s="65">
        <v>66.4</v>
      </c>
      <c r="I29" s="66">
        <v>67.5</v>
      </c>
      <c r="J29" s="60" t="s">
        <v>93</v>
      </c>
      <c r="K29" s="67" t="s">
        <v>299</v>
      </c>
      <c r="L29" s="68">
        <v>80</v>
      </c>
      <c r="M29" s="69">
        <f t="shared" si="0"/>
        <v>80</v>
      </c>
      <c r="N29" s="68">
        <v>95</v>
      </c>
      <c r="O29" s="69">
        <f t="shared" si="12"/>
        <v>95</v>
      </c>
      <c r="P29" s="68">
        <v>-105</v>
      </c>
      <c r="Q29" s="69">
        <f t="shared" si="1"/>
        <v>0</v>
      </c>
      <c r="R29" s="70"/>
      <c r="S29" s="67" t="s">
        <v>27</v>
      </c>
      <c r="T29" s="68">
        <v>45</v>
      </c>
      <c r="U29" s="69">
        <f t="shared" si="2"/>
        <v>45</v>
      </c>
      <c r="V29" s="68">
        <v>55</v>
      </c>
      <c r="W29" s="69">
        <f t="shared" si="3"/>
        <v>55</v>
      </c>
      <c r="X29" s="68">
        <v>60</v>
      </c>
      <c r="Y29" s="69">
        <f t="shared" si="4"/>
        <v>60</v>
      </c>
      <c r="Z29" s="70"/>
      <c r="AA29" s="71">
        <f t="shared" si="5"/>
        <v>155</v>
      </c>
      <c r="AB29" s="68">
        <v>115</v>
      </c>
      <c r="AC29" s="69">
        <f t="shared" si="6"/>
        <v>115</v>
      </c>
      <c r="AD29" s="68">
        <v>-130</v>
      </c>
      <c r="AE29" s="69">
        <f t="shared" si="7"/>
        <v>0</v>
      </c>
      <c r="AF29" s="68">
        <v>-130</v>
      </c>
      <c r="AG29" s="69">
        <f t="shared" si="8"/>
        <v>0</v>
      </c>
      <c r="AH29" s="70"/>
      <c r="AI29" s="72">
        <f t="shared" si="9"/>
        <v>270</v>
      </c>
      <c r="AJ29" s="93">
        <v>2</v>
      </c>
      <c r="AK29" s="73">
        <f>IF(H29&lt;40,3.145,VLOOKUP(H29,'Reshel M'!$A$8:$E$87,IF(AV29&lt;0.25,2,IF(AV29&lt;0.5,3,IF(AV29&lt;0.75,4,5)))))</f>
        <v>1.66</v>
      </c>
      <c r="AL29" s="74">
        <f>IF(C29&lt;40,1,VLOOKUP(C29,'Reshel M'!$G$8:$H$59,2))</f>
        <v>1</v>
      </c>
      <c r="AM29" s="75">
        <f t="shared" si="14"/>
        <v>448.2</v>
      </c>
      <c r="AN29" s="96">
        <v>100</v>
      </c>
      <c r="AO29" s="76">
        <v>0</v>
      </c>
      <c r="AP29" s="76">
        <v>120</v>
      </c>
      <c r="AQ29" s="76">
        <v>0</v>
      </c>
      <c r="AR29" s="76">
        <v>120</v>
      </c>
      <c r="AS29" s="77" t="s">
        <v>13</v>
      </c>
      <c r="AV29" s="43">
        <f t="shared" si="11"/>
        <v>0.4000000000000057</v>
      </c>
    </row>
    <row r="30" spans="1:48" s="20" customFormat="1" ht="19.5" customHeight="1">
      <c r="A30" s="62">
        <f t="shared" si="13"/>
        <v>21</v>
      </c>
      <c r="B30" s="63" t="s">
        <v>94</v>
      </c>
      <c r="C30" s="91">
        <v>22</v>
      </c>
      <c r="D30" s="91" t="s">
        <v>20</v>
      </c>
      <c r="E30" s="64" t="s">
        <v>22</v>
      </c>
      <c r="F30" s="84">
        <v>33564</v>
      </c>
      <c r="G30" s="57" t="s">
        <v>84</v>
      </c>
      <c r="H30" s="65">
        <v>67.4</v>
      </c>
      <c r="I30" s="66">
        <v>67.5</v>
      </c>
      <c r="J30" s="60" t="s">
        <v>93</v>
      </c>
      <c r="K30" s="67" t="s">
        <v>174</v>
      </c>
      <c r="L30" s="68">
        <v>120</v>
      </c>
      <c r="M30" s="69">
        <f t="shared" si="0"/>
        <v>120</v>
      </c>
      <c r="N30" s="68">
        <v>130</v>
      </c>
      <c r="O30" s="69">
        <f t="shared" si="12"/>
        <v>130</v>
      </c>
      <c r="P30" s="68">
        <v>-135</v>
      </c>
      <c r="Q30" s="69">
        <f t="shared" si="1"/>
        <v>0</v>
      </c>
      <c r="R30" s="70"/>
      <c r="S30" s="67" t="s">
        <v>12</v>
      </c>
      <c r="T30" s="68">
        <v>70</v>
      </c>
      <c r="U30" s="69">
        <f t="shared" si="2"/>
        <v>70</v>
      </c>
      <c r="V30" s="68">
        <v>75</v>
      </c>
      <c r="W30" s="69">
        <f t="shared" si="3"/>
        <v>75</v>
      </c>
      <c r="X30" s="68">
        <v>-77.5</v>
      </c>
      <c r="Y30" s="69">
        <f t="shared" si="4"/>
        <v>0</v>
      </c>
      <c r="Z30" s="70"/>
      <c r="AA30" s="71">
        <f t="shared" si="5"/>
        <v>205</v>
      </c>
      <c r="AB30" s="68">
        <v>140</v>
      </c>
      <c r="AC30" s="69">
        <f t="shared" si="6"/>
        <v>140</v>
      </c>
      <c r="AD30" s="68">
        <v>147.5</v>
      </c>
      <c r="AE30" s="69">
        <f t="shared" si="7"/>
        <v>147.5</v>
      </c>
      <c r="AF30" s="68">
        <v>-150</v>
      </c>
      <c r="AG30" s="69">
        <f t="shared" si="8"/>
        <v>0</v>
      </c>
      <c r="AH30" s="70"/>
      <c r="AI30" s="72">
        <f t="shared" si="9"/>
        <v>352.5</v>
      </c>
      <c r="AJ30" s="93">
        <v>1</v>
      </c>
      <c r="AK30" s="73">
        <f>IF(H30&lt;40,3.145,VLOOKUP(H30,'Reshel M'!$A$8:$E$87,IF(AV30&lt;0.25,2,IF(AV30&lt;0.5,3,IF(AV30&lt;0.75,4,5)))))</f>
        <v>1.643</v>
      </c>
      <c r="AL30" s="74">
        <f>IF(C30&lt;40,1,VLOOKUP(C30,'Reshel M'!$G$8:$H$59,2))</f>
        <v>1</v>
      </c>
      <c r="AM30" s="75">
        <f t="shared" si="14"/>
        <v>579.1575</v>
      </c>
      <c r="AN30" s="96">
        <v>100</v>
      </c>
      <c r="AO30" s="76">
        <v>0</v>
      </c>
      <c r="AP30" s="76">
        <v>120</v>
      </c>
      <c r="AQ30" s="76">
        <v>0</v>
      </c>
      <c r="AR30" s="76">
        <v>120</v>
      </c>
      <c r="AS30" s="77" t="s">
        <v>13</v>
      </c>
      <c r="AV30" s="43">
        <f t="shared" si="11"/>
        <v>0.4000000000000057</v>
      </c>
    </row>
    <row r="31" spans="1:48" s="20" customFormat="1" ht="19.5" customHeight="1">
      <c r="A31" s="62">
        <f t="shared" si="13"/>
        <v>22</v>
      </c>
      <c r="B31" s="78" t="s">
        <v>143</v>
      </c>
      <c r="C31" s="79">
        <v>29</v>
      </c>
      <c r="D31" s="80" t="s">
        <v>73</v>
      </c>
      <c r="E31" s="64" t="s">
        <v>22</v>
      </c>
      <c r="F31" s="87">
        <v>31149</v>
      </c>
      <c r="G31" s="82" t="s">
        <v>16</v>
      </c>
      <c r="H31" s="65">
        <v>61</v>
      </c>
      <c r="I31" s="66">
        <v>67.5</v>
      </c>
      <c r="J31" s="60" t="s">
        <v>93</v>
      </c>
      <c r="K31" s="67"/>
      <c r="L31" s="68">
        <v>30</v>
      </c>
      <c r="M31" s="69">
        <f>IF(L31&lt;0,0,FLOOR(L31,2.5))</f>
        <v>30</v>
      </c>
      <c r="N31" s="68">
        <v>40</v>
      </c>
      <c r="O31" s="69">
        <f>IF(N31&lt;0,0,FLOOR(N31,2.5))</f>
        <v>40</v>
      </c>
      <c r="P31" s="68">
        <v>45</v>
      </c>
      <c r="Q31" s="69">
        <f>IF(P31&lt;0,0,FLOOR(P31,2.5))</f>
        <v>45</v>
      </c>
      <c r="R31" s="70"/>
      <c r="S31" s="67"/>
      <c r="T31" s="68">
        <v>42.5</v>
      </c>
      <c r="U31" s="69">
        <f>IF(T31&lt;0,0,FLOOR(T31,2.5))</f>
        <v>42.5</v>
      </c>
      <c r="V31" s="68">
        <v>45</v>
      </c>
      <c r="W31" s="69">
        <f>IF(V31&lt;0,0,FLOOR(V31,2.5))</f>
        <v>45</v>
      </c>
      <c r="X31" s="68">
        <v>-50</v>
      </c>
      <c r="Y31" s="69">
        <f>IF(X31&lt;0,0,FLOOR(X31,2.5))</f>
        <v>0</v>
      </c>
      <c r="Z31" s="70"/>
      <c r="AA31" s="71">
        <f>IF(MAX(M31,O31,Q31)&gt;0,MAX(M31,O31,Q31),0)+IF(MAX(U31,W31,Y31)&gt;0,MAX(U31,W31,Y31),0)</f>
        <v>90</v>
      </c>
      <c r="AB31" s="68">
        <v>85</v>
      </c>
      <c r="AC31" s="69">
        <f>IF(AB31&lt;0,0,FLOOR(AB31,2.5))</f>
        <v>85</v>
      </c>
      <c r="AD31" s="68">
        <v>97.5</v>
      </c>
      <c r="AE31" s="69">
        <f>IF(AD31&lt;0,0,FLOOR(AD31,2.5))</f>
        <v>97.5</v>
      </c>
      <c r="AF31" s="68">
        <v>105</v>
      </c>
      <c r="AG31" s="69">
        <f>IF(AF31&lt;0,0,FLOOR(AF31,2.5))</f>
        <v>105</v>
      </c>
      <c r="AH31" s="70"/>
      <c r="AI31" s="72">
        <f>AA31+IF(MAX(AC31,AE31,AG31)&gt;0,MAX(AC31,AE31,AG31),0)</f>
        <v>195</v>
      </c>
      <c r="AJ31" s="93">
        <v>1</v>
      </c>
      <c r="AK31" s="73">
        <f>IF(H31&lt;50,1.955,VLOOKUP(H31,'Reshel H'!$A$8:$E$133,IF(AV31&lt;0.25,2,IF(AV31&lt;0.5,3,IF(AV31&lt;0.75,4,5)))))</f>
        <v>1.391</v>
      </c>
      <c r="AL31" s="74">
        <f>IF(C31&lt;40,1,VLOOKUP(C31,'Reshel H'!$G$8:$H$59,2))</f>
        <v>1</v>
      </c>
      <c r="AM31" s="75">
        <f>AI31*AK31*AL31</f>
        <v>271.245</v>
      </c>
      <c r="AN31" s="96">
        <v>42.5</v>
      </c>
      <c r="AO31" s="76">
        <v>0</v>
      </c>
      <c r="AP31" s="76">
        <v>45</v>
      </c>
      <c r="AQ31" s="76">
        <v>0</v>
      </c>
      <c r="AR31" s="76">
        <v>45</v>
      </c>
      <c r="AS31" s="77" t="s">
        <v>23</v>
      </c>
      <c r="AV31" s="43">
        <f>MOD(H31,1)</f>
        <v>0</v>
      </c>
    </row>
    <row r="32" spans="1:48" s="20" customFormat="1" ht="19.5" customHeight="1">
      <c r="A32" s="62">
        <f t="shared" si="13"/>
        <v>23</v>
      </c>
      <c r="B32" s="63" t="s">
        <v>166</v>
      </c>
      <c r="C32" s="91">
        <v>52</v>
      </c>
      <c r="D32" s="91" t="s">
        <v>159</v>
      </c>
      <c r="E32" s="64" t="s">
        <v>22</v>
      </c>
      <c r="F32" s="84">
        <v>22539</v>
      </c>
      <c r="G32" s="57" t="s">
        <v>16</v>
      </c>
      <c r="H32" s="65">
        <v>66.2</v>
      </c>
      <c r="I32" s="66">
        <v>67.5</v>
      </c>
      <c r="J32" s="60" t="s">
        <v>93</v>
      </c>
      <c r="K32" s="67" t="s">
        <v>80</v>
      </c>
      <c r="L32" s="68">
        <v>180</v>
      </c>
      <c r="M32" s="69">
        <f t="shared" si="0"/>
        <v>180</v>
      </c>
      <c r="N32" s="68">
        <v>-193</v>
      </c>
      <c r="O32" s="69">
        <f t="shared" si="12"/>
        <v>0</v>
      </c>
      <c r="P32" s="68">
        <v>-193</v>
      </c>
      <c r="Q32" s="69">
        <f t="shared" si="1"/>
        <v>0</v>
      </c>
      <c r="R32" s="70"/>
      <c r="S32" s="67" t="s">
        <v>79</v>
      </c>
      <c r="T32" s="68">
        <v>120</v>
      </c>
      <c r="U32" s="69">
        <f t="shared" si="2"/>
        <v>120</v>
      </c>
      <c r="V32" s="68">
        <v>127.5</v>
      </c>
      <c r="W32" s="69">
        <f t="shared" si="3"/>
        <v>127.5</v>
      </c>
      <c r="X32" s="68">
        <v>132.5</v>
      </c>
      <c r="Y32" s="69">
        <f t="shared" si="4"/>
        <v>132.5</v>
      </c>
      <c r="Z32" s="70"/>
      <c r="AA32" s="71">
        <f t="shared" si="5"/>
        <v>312.5</v>
      </c>
      <c r="AB32" s="68">
        <v>180</v>
      </c>
      <c r="AC32" s="69">
        <f t="shared" si="6"/>
        <v>180</v>
      </c>
      <c r="AD32" s="68">
        <v>190</v>
      </c>
      <c r="AE32" s="69">
        <f t="shared" si="7"/>
        <v>190</v>
      </c>
      <c r="AF32" s="68">
        <v>-195</v>
      </c>
      <c r="AG32" s="69">
        <f t="shared" si="8"/>
        <v>0</v>
      </c>
      <c r="AH32" s="70"/>
      <c r="AI32" s="72">
        <f t="shared" si="9"/>
        <v>502.5</v>
      </c>
      <c r="AJ32" s="93">
        <v>2</v>
      </c>
      <c r="AK32" s="73">
        <f>IF(H32&lt;40,3.145,VLOOKUP(H32,'Reshel M'!$A$8:$E$87,IF(AV32&lt;0.25,2,IF(AV32&lt;0.5,3,IF(AV32&lt;0.75,4,5)))))</f>
        <v>1.664</v>
      </c>
      <c r="AL32" s="74">
        <v>1</v>
      </c>
      <c r="AM32" s="75">
        <f t="shared" si="14"/>
        <v>836.16</v>
      </c>
      <c r="AN32" s="96">
        <v>100</v>
      </c>
      <c r="AO32" s="76">
        <v>0</v>
      </c>
      <c r="AP32" s="76">
        <v>120</v>
      </c>
      <c r="AQ32" s="76">
        <v>0</v>
      </c>
      <c r="AR32" s="76">
        <v>120</v>
      </c>
      <c r="AS32" s="77" t="s">
        <v>13</v>
      </c>
      <c r="AV32" s="43">
        <f t="shared" si="11"/>
        <v>0.20000000000000284</v>
      </c>
    </row>
    <row r="33" spans="1:48" s="20" customFormat="1" ht="19.5" customHeight="1" hidden="1">
      <c r="A33" s="62">
        <f t="shared" si="13"/>
        <v>24</v>
      </c>
      <c r="B33" s="63" t="s">
        <v>167</v>
      </c>
      <c r="C33" s="91">
        <v>27</v>
      </c>
      <c r="D33" s="91" t="s">
        <v>159</v>
      </c>
      <c r="E33" s="64" t="s">
        <v>22</v>
      </c>
      <c r="F33" s="84">
        <v>31662</v>
      </c>
      <c r="G33" s="57" t="s">
        <v>16</v>
      </c>
      <c r="H33" s="65"/>
      <c r="I33" s="66">
        <v>67.5</v>
      </c>
      <c r="J33" s="60" t="s">
        <v>93</v>
      </c>
      <c r="K33" s="67" t="s">
        <v>80</v>
      </c>
      <c r="L33" s="68"/>
      <c r="M33" s="69">
        <f t="shared" si="0"/>
        <v>0</v>
      </c>
      <c r="N33" s="68"/>
      <c r="O33" s="69">
        <f t="shared" si="12"/>
        <v>0</v>
      </c>
      <c r="P33" s="68"/>
      <c r="Q33" s="69">
        <f t="shared" si="1"/>
        <v>0</v>
      </c>
      <c r="R33" s="70"/>
      <c r="S33" s="67" t="s">
        <v>80</v>
      </c>
      <c r="T33" s="68"/>
      <c r="U33" s="69">
        <f t="shared" si="2"/>
        <v>0</v>
      </c>
      <c r="V33" s="68"/>
      <c r="W33" s="69">
        <f t="shared" si="3"/>
        <v>0</v>
      </c>
      <c r="X33" s="68"/>
      <c r="Y33" s="69">
        <f t="shared" si="4"/>
        <v>0</v>
      </c>
      <c r="Z33" s="70"/>
      <c r="AA33" s="71">
        <f t="shared" si="5"/>
        <v>0</v>
      </c>
      <c r="AB33" s="68"/>
      <c r="AC33" s="69">
        <f t="shared" si="6"/>
        <v>0</v>
      </c>
      <c r="AD33" s="68"/>
      <c r="AE33" s="69">
        <f t="shared" si="7"/>
        <v>0</v>
      </c>
      <c r="AF33" s="68"/>
      <c r="AG33" s="69">
        <f t="shared" si="8"/>
        <v>0</v>
      </c>
      <c r="AH33" s="70"/>
      <c r="AI33" s="72">
        <f t="shared" si="9"/>
        <v>0</v>
      </c>
      <c r="AJ33" s="93">
        <v>3</v>
      </c>
      <c r="AK33" s="73">
        <f>IF(H33&lt;40,3.145,VLOOKUP(H33,'Reshel M'!$A$8:$E$87,IF(AV33&lt;0.25,2,IF(AV33&lt;0.5,3,IF(AV33&lt;0.75,4,5)))))</f>
        <v>3.145</v>
      </c>
      <c r="AL33" s="74">
        <f>IF(C33&lt;40,1,VLOOKUP(C33,'Reshel M'!$G$8:$H$59,2))</f>
        <v>1</v>
      </c>
      <c r="AM33" s="75">
        <f t="shared" si="14"/>
        <v>0</v>
      </c>
      <c r="AN33" s="96">
        <v>100</v>
      </c>
      <c r="AO33" s="76">
        <v>0</v>
      </c>
      <c r="AP33" s="76">
        <v>120</v>
      </c>
      <c r="AQ33" s="76">
        <v>0</v>
      </c>
      <c r="AR33" s="76">
        <v>120</v>
      </c>
      <c r="AS33" s="77" t="s">
        <v>13</v>
      </c>
      <c r="AV33" s="43">
        <f t="shared" si="11"/>
        <v>0</v>
      </c>
    </row>
    <row r="34" spans="1:48" s="20" customFormat="1" ht="19.5" customHeight="1">
      <c r="A34" s="62">
        <f t="shared" si="13"/>
        <v>25</v>
      </c>
      <c r="B34" s="63" t="s">
        <v>135</v>
      </c>
      <c r="C34" s="91">
        <v>24</v>
      </c>
      <c r="D34" s="91" t="s">
        <v>73</v>
      </c>
      <c r="E34" s="64" t="s">
        <v>22</v>
      </c>
      <c r="F34" s="56">
        <v>32772</v>
      </c>
      <c r="G34" s="57" t="s">
        <v>16</v>
      </c>
      <c r="H34" s="65">
        <v>66.3</v>
      </c>
      <c r="I34" s="66">
        <v>67.5</v>
      </c>
      <c r="J34" s="60" t="s">
        <v>93</v>
      </c>
      <c r="K34" s="67" t="s">
        <v>80</v>
      </c>
      <c r="L34" s="68">
        <v>115</v>
      </c>
      <c r="M34" s="69">
        <f t="shared" si="0"/>
        <v>115</v>
      </c>
      <c r="N34" s="68">
        <v>130</v>
      </c>
      <c r="O34" s="69">
        <f t="shared" si="12"/>
        <v>130</v>
      </c>
      <c r="P34" s="68">
        <v>140</v>
      </c>
      <c r="Q34" s="69">
        <f t="shared" si="1"/>
        <v>140</v>
      </c>
      <c r="R34" s="70"/>
      <c r="S34" s="67" t="s">
        <v>134</v>
      </c>
      <c r="T34" s="68">
        <v>65</v>
      </c>
      <c r="U34" s="69">
        <f t="shared" si="2"/>
        <v>65</v>
      </c>
      <c r="V34" s="68">
        <v>75</v>
      </c>
      <c r="W34" s="69">
        <f t="shared" si="3"/>
        <v>75</v>
      </c>
      <c r="X34" s="68">
        <v>-80</v>
      </c>
      <c r="Y34" s="69">
        <f t="shared" si="4"/>
        <v>0</v>
      </c>
      <c r="Z34" s="70"/>
      <c r="AA34" s="71">
        <f t="shared" si="5"/>
        <v>215</v>
      </c>
      <c r="AB34" s="68">
        <v>130</v>
      </c>
      <c r="AC34" s="69">
        <f t="shared" si="6"/>
        <v>130</v>
      </c>
      <c r="AD34" s="68">
        <v>140</v>
      </c>
      <c r="AE34" s="69">
        <f t="shared" si="7"/>
        <v>140</v>
      </c>
      <c r="AF34" s="68">
        <v>150</v>
      </c>
      <c r="AG34" s="69">
        <f t="shared" si="8"/>
        <v>150</v>
      </c>
      <c r="AH34" s="70"/>
      <c r="AI34" s="72">
        <f t="shared" si="9"/>
        <v>365</v>
      </c>
      <c r="AJ34" s="93"/>
      <c r="AK34" s="73">
        <f>IF(H34&lt;40,3.145,VLOOKUP(H34,'Reshel M'!$A$8:$E$87,IF(AV34&lt;0.25,2,IF(AV34&lt;0.5,3,IF(AV34&lt;0.75,4,5)))))</f>
        <v>1.66</v>
      </c>
      <c r="AL34" s="74">
        <f>IF(C34&lt;40,1,VLOOKUP(C34,'Reshel M'!$G$8:$H$59,2))</f>
        <v>1</v>
      </c>
      <c r="AM34" s="75">
        <f t="shared" si="14"/>
        <v>605.9</v>
      </c>
      <c r="AN34" s="96">
        <v>100</v>
      </c>
      <c r="AO34" s="76">
        <v>0</v>
      </c>
      <c r="AP34" s="76">
        <v>120</v>
      </c>
      <c r="AQ34" s="76">
        <v>0</v>
      </c>
      <c r="AR34" s="76">
        <v>120</v>
      </c>
      <c r="AS34" s="77" t="s">
        <v>13</v>
      </c>
      <c r="AV34" s="43">
        <f t="shared" si="11"/>
        <v>0.29999999999999716</v>
      </c>
    </row>
    <row r="35" spans="1:48" s="20" customFormat="1" ht="19.5" customHeight="1">
      <c r="A35" s="62">
        <f t="shared" si="13"/>
        <v>26</v>
      </c>
      <c r="B35" s="63" t="s">
        <v>295</v>
      </c>
      <c r="C35" s="91">
        <v>42</v>
      </c>
      <c r="D35" s="91" t="s">
        <v>145</v>
      </c>
      <c r="E35" s="64" t="s">
        <v>22</v>
      </c>
      <c r="F35" s="84">
        <v>26462</v>
      </c>
      <c r="G35" s="57" t="s">
        <v>19</v>
      </c>
      <c r="H35" s="65">
        <v>67</v>
      </c>
      <c r="I35" s="66">
        <v>67.5</v>
      </c>
      <c r="J35" s="60" t="s">
        <v>93</v>
      </c>
      <c r="K35" s="67" t="s">
        <v>296</v>
      </c>
      <c r="L35" s="68">
        <v>140</v>
      </c>
      <c r="M35" s="69">
        <f t="shared" si="0"/>
        <v>140</v>
      </c>
      <c r="N35" s="68">
        <v>-145</v>
      </c>
      <c r="O35" s="69">
        <f t="shared" si="12"/>
        <v>0</v>
      </c>
      <c r="P35" s="68">
        <v>-145</v>
      </c>
      <c r="Q35" s="69">
        <f t="shared" si="1"/>
        <v>0</v>
      </c>
      <c r="R35" s="70">
        <v>-145</v>
      </c>
      <c r="S35" s="67" t="s">
        <v>33</v>
      </c>
      <c r="T35" s="68">
        <v>60</v>
      </c>
      <c r="U35" s="69">
        <f t="shared" si="2"/>
        <v>60</v>
      </c>
      <c r="V35" s="68">
        <v>67.5</v>
      </c>
      <c r="W35" s="69">
        <f t="shared" si="3"/>
        <v>67.5</v>
      </c>
      <c r="X35" s="68">
        <v>70</v>
      </c>
      <c r="Y35" s="69">
        <f t="shared" si="4"/>
        <v>70</v>
      </c>
      <c r="Z35" s="70"/>
      <c r="AA35" s="71">
        <f t="shared" si="5"/>
        <v>210</v>
      </c>
      <c r="AB35" s="68">
        <v>125</v>
      </c>
      <c r="AC35" s="69">
        <f t="shared" si="6"/>
        <v>125</v>
      </c>
      <c r="AD35" s="68">
        <v>135</v>
      </c>
      <c r="AE35" s="69">
        <f t="shared" si="7"/>
        <v>135</v>
      </c>
      <c r="AF35" s="68">
        <v>-143</v>
      </c>
      <c r="AG35" s="69">
        <f t="shared" si="8"/>
        <v>0</v>
      </c>
      <c r="AH35" s="70">
        <v>-143</v>
      </c>
      <c r="AI35" s="72">
        <f t="shared" si="9"/>
        <v>345</v>
      </c>
      <c r="AJ35" s="93">
        <v>1</v>
      </c>
      <c r="AK35" s="73">
        <f>IF(H35&lt;40,3.145,VLOOKUP(H35,'Reshel M'!$A$8:$E$87,IF(AV35&lt;0.25,2,IF(AV35&lt;0.5,3,IF(AV35&lt;0.75,4,5)))))</f>
        <v>1.647</v>
      </c>
      <c r="AL35" s="74">
        <f>IF(C35&lt;40,1,VLOOKUP(C35,'Reshel M'!$G$8:$H$59,2))</f>
        <v>1.02</v>
      </c>
      <c r="AM35" s="75">
        <f t="shared" si="14"/>
        <v>579.5793</v>
      </c>
      <c r="AN35" s="96">
        <v>100</v>
      </c>
      <c r="AO35" s="76">
        <v>0</v>
      </c>
      <c r="AP35" s="76">
        <v>120</v>
      </c>
      <c r="AQ35" s="76">
        <v>0</v>
      </c>
      <c r="AR35" s="76">
        <v>120</v>
      </c>
      <c r="AS35" s="77" t="s">
        <v>13</v>
      </c>
      <c r="AV35" s="43">
        <f t="shared" si="11"/>
        <v>0</v>
      </c>
    </row>
    <row r="36" spans="1:48" s="20" customFormat="1" ht="19.5" customHeight="1">
      <c r="A36" s="62">
        <f t="shared" si="13"/>
        <v>27</v>
      </c>
      <c r="B36" s="63" t="s">
        <v>146</v>
      </c>
      <c r="C36" s="91">
        <v>47</v>
      </c>
      <c r="D36" s="91" t="s">
        <v>145</v>
      </c>
      <c r="E36" s="64" t="s">
        <v>22</v>
      </c>
      <c r="F36" s="84">
        <v>24478</v>
      </c>
      <c r="G36" s="57" t="s">
        <v>29</v>
      </c>
      <c r="H36" s="65">
        <v>63</v>
      </c>
      <c r="I36" s="66">
        <v>67.5</v>
      </c>
      <c r="J36" s="60" t="s">
        <v>93</v>
      </c>
      <c r="K36" s="67" t="s">
        <v>33</v>
      </c>
      <c r="L36" s="68">
        <v>85</v>
      </c>
      <c r="M36" s="69">
        <f t="shared" si="0"/>
        <v>85</v>
      </c>
      <c r="N36" s="68">
        <v>90</v>
      </c>
      <c r="O36" s="69">
        <f t="shared" si="12"/>
        <v>90</v>
      </c>
      <c r="P36" s="68">
        <v>92.5</v>
      </c>
      <c r="Q36" s="69">
        <f t="shared" si="1"/>
        <v>92.5</v>
      </c>
      <c r="R36" s="70"/>
      <c r="S36" s="67" t="s">
        <v>33</v>
      </c>
      <c r="T36" s="68">
        <v>60</v>
      </c>
      <c r="U36" s="69">
        <f t="shared" si="2"/>
        <v>60</v>
      </c>
      <c r="V36" s="68">
        <v>62.5</v>
      </c>
      <c r="W36" s="69">
        <f t="shared" si="3"/>
        <v>62.5</v>
      </c>
      <c r="X36" s="68">
        <v>-65</v>
      </c>
      <c r="Y36" s="69">
        <f t="shared" si="4"/>
        <v>0</v>
      </c>
      <c r="Z36" s="70">
        <v>-65</v>
      </c>
      <c r="AA36" s="71">
        <f t="shared" si="5"/>
        <v>155</v>
      </c>
      <c r="AB36" s="68">
        <v>135</v>
      </c>
      <c r="AC36" s="69">
        <f t="shared" si="6"/>
        <v>135</v>
      </c>
      <c r="AD36" s="68">
        <v>145</v>
      </c>
      <c r="AE36" s="69">
        <f t="shared" si="7"/>
        <v>145</v>
      </c>
      <c r="AF36" s="68">
        <v>150</v>
      </c>
      <c r="AG36" s="69">
        <f t="shared" si="8"/>
        <v>150</v>
      </c>
      <c r="AH36" s="70">
        <v>-155</v>
      </c>
      <c r="AI36" s="72">
        <f t="shared" si="9"/>
        <v>305</v>
      </c>
      <c r="AJ36" s="93">
        <v>1</v>
      </c>
      <c r="AK36" s="73">
        <f>IF(H36&lt;40,3.145,VLOOKUP(H36,'Reshel M'!$A$8:$E$87,IF(AV36&lt;0.25,2,IF(AV36&lt;0.5,3,IF(AV36&lt;0.75,4,5)))))</f>
        <v>1.715</v>
      </c>
      <c r="AL36" s="74">
        <f>IF(C36&lt;40,1,VLOOKUP(C36,'Reshel M'!$G$8:$H$59,2))</f>
        <v>1.082</v>
      </c>
      <c r="AM36" s="75">
        <f t="shared" si="14"/>
        <v>565.9671500000001</v>
      </c>
      <c r="AN36" s="96">
        <v>100</v>
      </c>
      <c r="AO36" s="76">
        <v>0</v>
      </c>
      <c r="AP36" s="76">
        <v>120</v>
      </c>
      <c r="AQ36" s="76">
        <v>0</v>
      </c>
      <c r="AR36" s="76">
        <v>120</v>
      </c>
      <c r="AS36" s="77" t="s">
        <v>13</v>
      </c>
      <c r="AV36" s="43">
        <f t="shared" si="11"/>
        <v>0</v>
      </c>
    </row>
    <row r="37" spans="1:48" s="131" customFormat="1" ht="19.5" customHeight="1">
      <c r="A37" s="129"/>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row>
    <row r="38" spans="1:48" s="20" customFormat="1" ht="19.5" customHeight="1">
      <c r="A38" s="62">
        <f>A36+1</f>
        <v>28</v>
      </c>
      <c r="B38" s="63" t="s">
        <v>90</v>
      </c>
      <c r="C38" s="91">
        <v>13</v>
      </c>
      <c r="D38" s="91" t="s">
        <v>73</v>
      </c>
      <c r="E38" s="64" t="s">
        <v>22</v>
      </c>
      <c r="F38" s="58">
        <v>36714</v>
      </c>
      <c r="G38" s="57" t="s">
        <v>74</v>
      </c>
      <c r="H38" s="65">
        <v>71.6</v>
      </c>
      <c r="I38" s="66">
        <v>75</v>
      </c>
      <c r="J38" s="60" t="s">
        <v>78</v>
      </c>
      <c r="K38" s="67" t="s">
        <v>27</v>
      </c>
      <c r="L38" s="68">
        <v>40</v>
      </c>
      <c r="M38" s="69">
        <f t="shared" si="0"/>
        <v>40</v>
      </c>
      <c r="N38" s="68">
        <v>50</v>
      </c>
      <c r="O38" s="69">
        <f t="shared" si="12"/>
        <v>50</v>
      </c>
      <c r="P38" s="68">
        <v>55</v>
      </c>
      <c r="Q38" s="69">
        <f t="shared" si="1"/>
        <v>55</v>
      </c>
      <c r="R38" s="70"/>
      <c r="S38" s="67" t="s">
        <v>27</v>
      </c>
      <c r="T38" s="68">
        <v>25</v>
      </c>
      <c r="U38" s="69">
        <f t="shared" si="2"/>
        <v>25</v>
      </c>
      <c r="V38" s="68">
        <v>32.5</v>
      </c>
      <c r="W38" s="69">
        <f t="shared" si="3"/>
        <v>32.5</v>
      </c>
      <c r="X38" s="68">
        <v>-35</v>
      </c>
      <c r="Y38" s="69">
        <f t="shared" si="4"/>
        <v>0</v>
      </c>
      <c r="Z38" s="70"/>
      <c r="AA38" s="71">
        <f t="shared" si="5"/>
        <v>87.5</v>
      </c>
      <c r="AB38" s="68">
        <v>80</v>
      </c>
      <c r="AC38" s="69">
        <f t="shared" si="6"/>
        <v>80</v>
      </c>
      <c r="AD38" s="68">
        <v>85</v>
      </c>
      <c r="AE38" s="69">
        <f t="shared" si="7"/>
        <v>85</v>
      </c>
      <c r="AF38" s="68">
        <v>90</v>
      </c>
      <c r="AG38" s="69">
        <f t="shared" si="8"/>
        <v>90</v>
      </c>
      <c r="AH38" s="70">
        <v>100</v>
      </c>
      <c r="AI38" s="72">
        <f t="shared" si="9"/>
        <v>177.5</v>
      </c>
      <c r="AJ38" s="93">
        <v>1</v>
      </c>
      <c r="AK38" s="73">
        <f>IF(H38&lt;40,3.145,VLOOKUP(H38,'Reshel M'!$A$8:$E$87,IF(AV38&lt;0.25,2,IF(AV38&lt;0.5,3,IF(AV38&lt;0.75,4,5)))))</f>
        <v>1.586</v>
      </c>
      <c r="AL38" s="74">
        <f>IF(C38&lt;40,1,VLOOKUP(C38,'Reshel M'!$G$8:$H$59,2))</f>
        <v>1</v>
      </c>
      <c r="AM38" s="75">
        <f t="shared" si="14"/>
        <v>281.515</v>
      </c>
      <c r="AN38" s="96">
        <v>100</v>
      </c>
      <c r="AO38" s="76">
        <v>0</v>
      </c>
      <c r="AP38" s="76">
        <v>120</v>
      </c>
      <c r="AQ38" s="76">
        <v>0</v>
      </c>
      <c r="AR38" s="76">
        <v>120</v>
      </c>
      <c r="AS38" s="77" t="s">
        <v>13</v>
      </c>
      <c r="AV38" s="43">
        <f t="shared" si="11"/>
        <v>0.5999999999999943</v>
      </c>
    </row>
    <row r="39" spans="1:48" s="20" customFormat="1" ht="19.5" customHeight="1">
      <c r="A39" s="62">
        <f t="shared" si="13"/>
        <v>29</v>
      </c>
      <c r="B39" s="63" t="s">
        <v>235</v>
      </c>
      <c r="C39" s="91">
        <v>22</v>
      </c>
      <c r="D39" s="91" t="s">
        <v>159</v>
      </c>
      <c r="E39" s="64" t="s">
        <v>22</v>
      </c>
      <c r="F39" s="58">
        <v>33666</v>
      </c>
      <c r="G39" s="57" t="s">
        <v>84</v>
      </c>
      <c r="H39" s="65">
        <v>73</v>
      </c>
      <c r="I39" s="66">
        <v>75</v>
      </c>
      <c r="J39" s="60" t="s">
        <v>78</v>
      </c>
      <c r="K39" s="67" t="s">
        <v>27</v>
      </c>
      <c r="L39" s="68">
        <v>95</v>
      </c>
      <c r="M39" s="69">
        <f>IF(L39&lt;0,0,FLOOR(L39,2.5))</f>
        <v>95</v>
      </c>
      <c r="N39" s="68">
        <v>-105</v>
      </c>
      <c r="O39" s="69">
        <f>IF(N39&lt;0,0,FLOOR(N39,2.5))</f>
        <v>0</v>
      </c>
      <c r="P39" s="68">
        <v>-110</v>
      </c>
      <c r="Q39" s="69">
        <f>IF(P39&lt;0,0,FLOOR(P39,2.5))</f>
        <v>0</v>
      </c>
      <c r="R39" s="70"/>
      <c r="S39" s="67" t="s">
        <v>24</v>
      </c>
      <c r="T39" s="68">
        <v>45</v>
      </c>
      <c r="U39" s="69">
        <f>IF(T39&lt;0,0,FLOOR(T39,2.5))</f>
        <v>45</v>
      </c>
      <c r="V39" s="68">
        <v>50</v>
      </c>
      <c r="W39" s="69">
        <f>IF(V39&lt;0,0,FLOOR(V39,2.5))</f>
        <v>50</v>
      </c>
      <c r="X39" s="68">
        <v>-52.5</v>
      </c>
      <c r="Y39" s="69">
        <f>IF(X39&lt;0,0,FLOOR(X39,2.5))</f>
        <v>0</v>
      </c>
      <c r="Z39" s="70"/>
      <c r="AA39" s="71">
        <f>IF(MAX(M39,O39,Q39)&gt;0,MAX(M39,O39,Q39),0)+IF(MAX(U39,W39,Y39)&gt;0,MAX(U39,W39,Y39),0)</f>
        <v>145</v>
      </c>
      <c r="AB39" s="68">
        <v>100</v>
      </c>
      <c r="AC39" s="69">
        <f>IF(AB39&lt;0,0,FLOOR(AB39,2.5))</f>
        <v>100</v>
      </c>
      <c r="AD39" s="68">
        <v>115</v>
      </c>
      <c r="AE39" s="69">
        <f>IF(AD39&lt;0,0,FLOOR(AD39,2.5))</f>
        <v>115</v>
      </c>
      <c r="AF39" s="68">
        <v>130</v>
      </c>
      <c r="AG39" s="69">
        <f>IF(AF39&lt;0,0,FLOOR(AF39,2.5))</f>
        <v>130</v>
      </c>
      <c r="AH39" s="70"/>
      <c r="AI39" s="72">
        <f>AA39+IF(MAX(AC39,AE39,AG39)&gt;0,MAX(AC39,AE39,AG39),0)</f>
        <v>275</v>
      </c>
      <c r="AJ39" s="93">
        <v>1</v>
      </c>
      <c r="AK39" s="73">
        <f>IF(H39&lt;40,3.145,VLOOKUP(H39,'Reshel M'!$A$8:$E$87,IF(AV39&lt;0.25,2,IF(AV39&lt;0.5,3,IF(AV39&lt;0.75,4,5)))))</f>
        <v>1.567</v>
      </c>
      <c r="AL39" s="74">
        <f>IF(C39&lt;40,1,VLOOKUP(C39,'Reshel M'!$G$8:$H$59,2))</f>
        <v>1</v>
      </c>
      <c r="AM39" s="75">
        <f>AI39*AK39*AL39</f>
        <v>430.925</v>
      </c>
      <c r="AN39" s="96">
        <v>100</v>
      </c>
      <c r="AO39" s="76">
        <v>0</v>
      </c>
      <c r="AP39" s="76">
        <v>120</v>
      </c>
      <c r="AQ39" s="76">
        <v>0</v>
      </c>
      <c r="AR39" s="76">
        <v>120</v>
      </c>
      <c r="AS39" s="77" t="s">
        <v>13</v>
      </c>
      <c r="AV39" s="43">
        <f>MOD(H39,1)</f>
        <v>0</v>
      </c>
    </row>
    <row r="40" spans="1:48" s="20" customFormat="1" ht="19.5" customHeight="1">
      <c r="A40" s="62">
        <f t="shared" si="13"/>
        <v>30</v>
      </c>
      <c r="B40" s="63" t="s">
        <v>168</v>
      </c>
      <c r="C40" s="91">
        <v>24</v>
      </c>
      <c r="D40" s="91" t="s">
        <v>159</v>
      </c>
      <c r="E40" s="64" t="s">
        <v>22</v>
      </c>
      <c r="F40" s="58">
        <v>32973</v>
      </c>
      <c r="G40" s="57" t="s">
        <v>16</v>
      </c>
      <c r="H40" s="65">
        <v>73.5</v>
      </c>
      <c r="I40" s="66">
        <v>75</v>
      </c>
      <c r="J40" s="60" t="s">
        <v>78</v>
      </c>
      <c r="K40" s="67" t="s">
        <v>33</v>
      </c>
      <c r="L40" s="68">
        <v>160</v>
      </c>
      <c r="M40" s="69">
        <f aca="true" t="shared" si="15" ref="M40:M71">IF(L40&lt;0,0,FLOOR(L40,2.5))</f>
        <v>160</v>
      </c>
      <c r="N40" s="68">
        <v>200</v>
      </c>
      <c r="O40" s="69">
        <f aca="true" t="shared" si="16" ref="O40:O71">IF(N40&lt;0,0,FLOOR(N40,2.5))</f>
        <v>200</v>
      </c>
      <c r="P40" s="68">
        <v>220</v>
      </c>
      <c r="Q40" s="69">
        <f aca="true" t="shared" si="17" ref="Q40:Q71">IF(P40&lt;0,0,FLOOR(P40,2.5))</f>
        <v>220</v>
      </c>
      <c r="R40" s="70">
        <v>-240</v>
      </c>
      <c r="S40" s="67" t="s">
        <v>79</v>
      </c>
      <c r="T40" s="68">
        <v>95</v>
      </c>
      <c r="U40" s="69">
        <f aca="true" t="shared" si="18" ref="U40:U71">IF(T40&lt;0,0,FLOOR(T40,2.5))</f>
        <v>95</v>
      </c>
      <c r="V40" s="68">
        <v>102.5</v>
      </c>
      <c r="W40" s="69">
        <f aca="true" t="shared" si="19" ref="W40:W71">IF(V40&lt;0,0,FLOOR(V40,2.5))</f>
        <v>102.5</v>
      </c>
      <c r="X40" s="68">
        <v>-105</v>
      </c>
      <c r="Y40" s="69">
        <f aca="true" t="shared" si="20" ref="Y40:Y71">IF(X40&lt;0,0,FLOOR(X40,2.5))</f>
        <v>0</v>
      </c>
      <c r="Z40" s="70"/>
      <c r="AA40" s="71">
        <f aca="true" t="shared" si="21" ref="AA40:AA71">IF(MAX(M40,O40,Q40)&gt;0,MAX(M40,O40,Q40),0)+IF(MAX(U40,W40,Y40)&gt;0,MAX(U40,W40,Y40),0)</f>
        <v>322.5</v>
      </c>
      <c r="AB40" s="68">
        <v>190</v>
      </c>
      <c r="AC40" s="69">
        <f aca="true" t="shared" si="22" ref="AC40:AC71">IF(AB40&lt;0,0,FLOOR(AB40,2.5))</f>
        <v>190</v>
      </c>
      <c r="AD40" s="68">
        <v>210.5</v>
      </c>
      <c r="AE40" s="69">
        <f aca="true" t="shared" si="23" ref="AE40:AE71">IF(AD40&lt;0,0,FLOOR(AD40,2.5))</f>
        <v>210</v>
      </c>
      <c r="AF40" s="68">
        <v>215</v>
      </c>
      <c r="AG40" s="69">
        <f aca="true" t="shared" si="24" ref="AG40:AG71">IF(AF40&lt;0,0,FLOOR(AF40,2.5))</f>
        <v>215</v>
      </c>
      <c r="AH40" s="70">
        <v>-220</v>
      </c>
      <c r="AI40" s="72">
        <f aca="true" t="shared" si="25" ref="AI40:AI71">AA40+IF(MAX(AC40,AE40,AG40)&gt;0,MAX(AC40,AE40,AG40),0)</f>
        <v>537.5</v>
      </c>
      <c r="AJ40" s="93">
        <v>1</v>
      </c>
      <c r="AK40" s="73">
        <f>IF(H40&lt;40,3.145,VLOOKUP(H40,'Reshel M'!$A$8:$E$87,IF(AV40&lt;0.25,2,IF(AV40&lt;0.5,3,IF(AV40&lt;0.75,4,5)))))</f>
        <v>1.561</v>
      </c>
      <c r="AL40" s="74">
        <f>IF(C40&lt;40,1,VLOOKUP(C40,'Reshel M'!$G$8:$H$59,2))</f>
        <v>1</v>
      </c>
      <c r="AM40" s="75">
        <f t="shared" si="14"/>
        <v>839.0375</v>
      </c>
      <c r="AN40" s="96">
        <v>100</v>
      </c>
      <c r="AO40" s="76">
        <v>0</v>
      </c>
      <c r="AP40" s="76">
        <v>120</v>
      </c>
      <c r="AQ40" s="76">
        <v>0</v>
      </c>
      <c r="AR40" s="76">
        <v>120</v>
      </c>
      <c r="AS40" s="77" t="s">
        <v>13</v>
      </c>
      <c r="AV40" s="43">
        <f aca="true" t="shared" si="26" ref="AV40:AV71">MOD(H40,1)</f>
        <v>0.5</v>
      </c>
    </row>
    <row r="41" spans="1:48" s="20" customFormat="1" ht="19.5" customHeight="1" hidden="1">
      <c r="A41" s="62">
        <f t="shared" si="13"/>
        <v>31</v>
      </c>
      <c r="B41" s="63" t="s">
        <v>169</v>
      </c>
      <c r="C41" s="91">
        <v>28</v>
      </c>
      <c r="D41" s="91" t="s">
        <v>159</v>
      </c>
      <c r="E41" s="64" t="s">
        <v>22</v>
      </c>
      <c r="F41" s="58">
        <v>31528</v>
      </c>
      <c r="G41" s="57" t="s">
        <v>16</v>
      </c>
      <c r="H41" s="65"/>
      <c r="I41" s="66">
        <v>75</v>
      </c>
      <c r="J41" s="60" t="s">
        <v>78</v>
      </c>
      <c r="K41" s="67" t="s">
        <v>33</v>
      </c>
      <c r="L41" s="68"/>
      <c r="M41" s="69">
        <f t="shared" si="15"/>
        <v>0</v>
      </c>
      <c r="N41" s="68"/>
      <c r="O41" s="69">
        <f t="shared" si="16"/>
        <v>0</v>
      </c>
      <c r="P41" s="68"/>
      <c r="Q41" s="69">
        <f t="shared" si="17"/>
        <v>0</v>
      </c>
      <c r="R41" s="70"/>
      <c r="S41" s="67" t="s">
        <v>80</v>
      </c>
      <c r="T41" s="68"/>
      <c r="U41" s="69">
        <f t="shared" si="18"/>
        <v>0</v>
      </c>
      <c r="V41" s="68"/>
      <c r="W41" s="69">
        <f t="shared" si="19"/>
        <v>0</v>
      </c>
      <c r="X41" s="68"/>
      <c r="Y41" s="69">
        <f t="shared" si="20"/>
        <v>0</v>
      </c>
      <c r="Z41" s="70"/>
      <c r="AA41" s="71">
        <f t="shared" si="21"/>
        <v>0</v>
      </c>
      <c r="AB41" s="68"/>
      <c r="AC41" s="69">
        <f t="shared" si="22"/>
        <v>0</v>
      </c>
      <c r="AD41" s="68"/>
      <c r="AE41" s="69">
        <f t="shared" si="23"/>
        <v>0</v>
      </c>
      <c r="AF41" s="68"/>
      <c r="AG41" s="69">
        <f t="shared" si="24"/>
        <v>0</v>
      </c>
      <c r="AH41" s="70"/>
      <c r="AI41" s="72">
        <f t="shared" si="25"/>
        <v>0</v>
      </c>
      <c r="AJ41" s="93">
        <v>3</v>
      </c>
      <c r="AK41" s="73">
        <f>IF(H41&lt;40,3.145,VLOOKUP(H41,'Reshel M'!$A$8:$E$87,IF(AV41&lt;0.25,2,IF(AV41&lt;0.5,3,IF(AV41&lt;0.75,4,5)))))</f>
        <v>3.145</v>
      </c>
      <c r="AL41" s="74">
        <f>IF(C41&lt;40,1,VLOOKUP(C41,'Reshel M'!$G$8:$H$59,2))</f>
        <v>1</v>
      </c>
      <c r="AM41" s="75">
        <f t="shared" si="14"/>
        <v>0</v>
      </c>
      <c r="AN41" s="96">
        <v>100</v>
      </c>
      <c r="AO41" s="76">
        <v>0</v>
      </c>
      <c r="AP41" s="76">
        <v>120</v>
      </c>
      <c r="AQ41" s="76">
        <v>0</v>
      </c>
      <c r="AR41" s="76">
        <v>120</v>
      </c>
      <c r="AS41" s="77" t="s">
        <v>13</v>
      </c>
      <c r="AV41" s="43">
        <f t="shared" si="26"/>
        <v>0</v>
      </c>
    </row>
    <row r="42" spans="1:48" s="20" customFormat="1" ht="19.5" customHeight="1">
      <c r="A42" s="62">
        <f t="shared" si="13"/>
        <v>32</v>
      </c>
      <c r="B42" s="78" t="s">
        <v>238</v>
      </c>
      <c r="C42" s="79">
        <v>33</v>
      </c>
      <c r="D42" s="80" t="s">
        <v>32</v>
      </c>
      <c r="E42" s="64" t="s">
        <v>22</v>
      </c>
      <c r="F42" s="87">
        <v>29820</v>
      </c>
      <c r="G42" s="82" t="s">
        <v>239</v>
      </c>
      <c r="H42" s="65">
        <v>71.9</v>
      </c>
      <c r="I42" s="66">
        <v>75</v>
      </c>
      <c r="J42" s="60" t="s">
        <v>78</v>
      </c>
      <c r="K42" s="67" t="s">
        <v>33</v>
      </c>
      <c r="L42" s="68">
        <v>112.5</v>
      </c>
      <c r="M42" s="69">
        <f>IF(L42&lt;0,0,FLOOR(L42,2.5))</f>
        <v>112.5</v>
      </c>
      <c r="N42" s="68">
        <v>120</v>
      </c>
      <c r="O42" s="69">
        <f>IF(N42&lt;0,0,FLOOR(N42,2.5))</f>
        <v>120</v>
      </c>
      <c r="P42" s="68">
        <v>122.5</v>
      </c>
      <c r="Q42" s="69">
        <f>IF(P42&lt;0,0,FLOOR(P42,2.5))</f>
        <v>122.5</v>
      </c>
      <c r="R42" s="70"/>
      <c r="S42" s="67" t="s">
        <v>134</v>
      </c>
      <c r="T42" s="68">
        <v>62.5</v>
      </c>
      <c r="U42" s="69">
        <f>IF(T42&lt;0,0,FLOOR(T42,2.5))</f>
        <v>62.5</v>
      </c>
      <c r="V42" s="68">
        <v>67.5</v>
      </c>
      <c r="W42" s="69">
        <f>IF(V42&lt;0,0,FLOOR(V42,2.5))</f>
        <v>67.5</v>
      </c>
      <c r="X42" s="68">
        <v>70</v>
      </c>
      <c r="Y42" s="69">
        <f>IF(X42&lt;0,0,FLOOR(X42,2.5))</f>
        <v>70</v>
      </c>
      <c r="Z42" s="70">
        <v>-70.5</v>
      </c>
      <c r="AA42" s="71">
        <f>IF(MAX(M42,O42,Q42)&gt;0,MAX(M42,O42,Q42),0)+IF(MAX(U42,W42,Y42)&gt;0,MAX(U42,W42,Y42),0)</f>
        <v>192.5</v>
      </c>
      <c r="AB42" s="68">
        <v>150</v>
      </c>
      <c r="AC42" s="69">
        <f>IF(AB42&lt;0,0,FLOOR(AB42,2.5))</f>
        <v>150</v>
      </c>
      <c r="AD42" s="68">
        <v>160</v>
      </c>
      <c r="AE42" s="69">
        <f>IF(AD42&lt;0,0,FLOOR(AD42,2.5))</f>
        <v>160</v>
      </c>
      <c r="AF42" s="68">
        <v>-165</v>
      </c>
      <c r="AG42" s="69">
        <f>IF(AF42&lt;0,0,FLOOR(AF42,2.5))</f>
        <v>0</v>
      </c>
      <c r="AH42" s="70"/>
      <c r="AI42" s="72">
        <f>AA42+IF(MAX(AC42,AE42,AG42)&gt;0,MAX(AC42,AE42,AG42),0)</f>
        <v>352.5</v>
      </c>
      <c r="AJ42" s="93">
        <v>2</v>
      </c>
      <c r="AK42" s="73">
        <f>IF(H42&lt;40,3.145,VLOOKUP(H42,'Reshel M'!$A$8:$E$87,IF(AV42&lt;0.25,2,IF(AV42&lt;0.5,3,IF(AV42&lt;0.75,4,5)))))</f>
        <v>1.583</v>
      </c>
      <c r="AL42" s="74">
        <f>IF(C42&lt;40,1,VLOOKUP(C42,'Reshel M'!$G$8:$H$59,2))</f>
        <v>1</v>
      </c>
      <c r="AM42" s="75">
        <f>AI42*AK42*AL42</f>
        <v>558.0074999999999</v>
      </c>
      <c r="AN42" s="96">
        <v>100</v>
      </c>
      <c r="AO42" s="76">
        <v>0</v>
      </c>
      <c r="AP42" s="76">
        <v>120</v>
      </c>
      <c r="AQ42" s="76">
        <v>0</v>
      </c>
      <c r="AR42" s="76">
        <v>120</v>
      </c>
      <c r="AS42" s="77" t="s">
        <v>13</v>
      </c>
      <c r="AV42" s="43">
        <f>MOD(H42,1)</f>
        <v>0.9000000000000057</v>
      </c>
    </row>
    <row r="43" spans="1:48" s="20" customFormat="1" ht="19.5" customHeight="1" hidden="1">
      <c r="A43" s="154" t="s">
        <v>301</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6"/>
      <c r="AV43" s="43"/>
    </row>
    <row r="44" spans="1:48" s="20" customFormat="1" ht="19.5" customHeight="1">
      <c r="A44" s="62">
        <f>A42+1</f>
        <v>33</v>
      </c>
      <c r="B44" s="63" t="s">
        <v>170</v>
      </c>
      <c r="C44" s="91">
        <v>42</v>
      </c>
      <c r="D44" s="91" t="s">
        <v>159</v>
      </c>
      <c r="E44" s="64" t="s">
        <v>22</v>
      </c>
      <c r="F44" s="58">
        <v>26194</v>
      </c>
      <c r="G44" s="57" t="s">
        <v>19</v>
      </c>
      <c r="H44" s="65">
        <v>74.3</v>
      </c>
      <c r="I44" s="66">
        <v>75</v>
      </c>
      <c r="J44" s="60" t="s">
        <v>78</v>
      </c>
      <c r="K44" s="67" t="s">
        <v>303</v>
      </c>
      <c r="L44" s="68">
        <v>120</v>
      </c>
      <c r="M44" s="69">
        <f t="shared" si="15"/>
        <v>120</v>
      </c>
      <c r="N44" s="68">
        <v>135</v>
      </c>
      <c r="O44" s="69">
        <f t="shared" si="16"/>
        <v>135</v>
      </c>
      <c r="P44" s="68">
        <v>-150</v>
      </c>
      <c r="Q44" s="69">
        <f t="shared" si="17"/>
        <v>0</v>
      </c>
      <c r="R44" s="70"/>
      <c r="S44" s="67" t="s">
        <v>134</v>
      </c>
      <c r="T44" s="68">
        <v>65</v>
      </c>
      <c r="U44" s="69">
        <f t="shared" si="18"/>
        <v>65</v>
      </c>
      <c r="V44" s="68">
        <v>75</v>
      </c>
      <c r="W44" s="69">
        <f t="shared" si="19"/>
        <v>75</v>
      </c>
      <c r="X44" s="68">
        <v>82.5</v>
      </c>
      <c r="Y44" s="69">
        <f t="shared" si="20"/>
        <v>82.5</v>
      </c>
      <c r="Z44" s="70"/>
      <c r="AA44" s="71">
        <f t="shared" si="21"/>
        <v>217.5</v>
      </c>
      <c r="AB44" s="68">
        <v>150</v>
      </c>
      <c r="AC44" s="69">
        <f t="shared" si="22"/>
        <v>150</v>
      </c>
      <c r="AD44" s="68" t="s">
        <v>308</v>
      </c>
      <c r="AE44" s="69" t="e">
        <f t="shared" si="23"/>
        <v>#VALUE!</v>
      </c>
      <c r="AF44" s="68">
        <v>170</v>
      </c>
      <c r="AG44" s="69">
        <f t="shared" si="24"/>
        <v>170</v>
      </c>
      <c r="AH44" s="70"/>
      <c r="AI44" s="72">
        <f>AA44+AF44</f>
        <v>387.5</v>
      </c>
      <c r="AJ44" s="93">
        <v>1</v>
      </c>
      <c r="AK44" s="73">
        <f>IF(H44&lt;40,3.145,VLOOKUP(H44,'Reshel M'!$A$8:$E$87,IF(AV44&lt;0.25,2,IF(AV44&lt;0.5,3,IF(AV44&lt;0.75,4,5)))))</f>
        <v>1.552</v>
      </c>
      <c r="AL44" s="74">
        <f>IF(C44&lt;40,1,VLOOKUP(C44,'Reshel M'!$G$8:$H$59,2))</f>
        <v>1.02</v>
      </c>
      <c r="AM44" s="75">
        <f t="shared" si="14"/>
        <v>613.428</v>
      </c>
      <c r="AN44" s="96">
        <v>100</v>
      </c>
      <c r="AO44" s="76">
        <v>0</v>
      </c>
      <c r="AP44" s="76">
        <v>120</v>
      </c>
      <c r="AQ44" s="76">
        <v>0</v>
      </c>
      <c r="AR44" s="76">
        <v>120</v>
      </c>
      <c r="AS44" s="77" t="s">
        <v>13</v>
      </c>
      <c r="AV44" s="43">
        <f t="shared" si="26"/>
        <v>0.29999999999999716</v>
      </c>
    </row>
    <row r="45" spans="1:48" s="20" customFormat="1" ht="19.5" customHeight="1">
      <c r="A45" s="62">
        <f t="shared" si="13"/>
        <v>34</v>
      </c>
      <c r="B45" s="78" t="s">
        <v>139</v>
      </c>
      <c r="C45" s="79">
        <v>49</v>
      </c>
      <c r="D45" s="80" t="s">
        <v>73</v>
      </c>
      <c r="E45" s="64" t="s">
        <v>22</v>
      </c>
      <c r="F45" s="81">
        <v>23743</v>
      </c>
      <c r="G45" s="82" t="s">
        <v>29</v>
      </c>
      <c r="H45" s="65">
        <v>69.5</v>
      </c>
      <c r="I45" s="66">
        <v>75</v>
      </c>
      <c r="J45" s="60" t="s">
        <v>78</v>
      </c>
      <c r="K45" s="67" t="s">
        <v>174</v>
      </c>
      <c r="L45" s="68">
        <v>80</v>
      </c>
      <c r="M45" s="69">
        <f t="shared" si="15"/>
        <v>80</v>
      </c>
      <c r="N45" s="68">
        <v>90</v>
      </c>
      <c r="O45" s="69">
        <f t="shared" si="16"/>
        <v>90</v>
      </c>
      <c r="P45" s="68">
        <v>-100</v>
      </c>
      <c r="Q45" s="69">
        <f t="shared" si="17"/>
        <v>0</v>
      </c>
      <c r="R45" s="70">
        <v>100</v>
      </c>
      <c r="S45" s="67"/>
      <c r="T45" s="68">
        <v>-70</v>
      </c>
      <c r="U45" s="69">
        <f t="shared" si="18"/>
        <v>0</v>
      </c>
      <c r="V45" s="68">
        <v>70</v>
      </c>
      <c r="W45" s="69">
        <f t="shared" si="19"/>
        <v>70</v>
      </c>
      <c r="X45" s="68">
        <v>75</v>
      </c>
      <c r="Y45" s="69">
        <f t="shared" si="20"/>
        <v>75</v>
      </c>
      <c r="Z45" s="70">
        <v>-80</v>
      </c>
      <c r="AA45" s="71">
        <f t="shared" si="21"/>
        <v>165</v>
      </c>
      <c r="AB45" s="68">
        <v>130</v>
      </c>
      <c r="AC45" s="69">
        <f t="shared" si="22"/>
        <v>130</v>
      </c>
      <c r="AD45" s="68">
        <v>-140</v>
      </c>
      <c r="AE45" s="69">
        <f t="shared" si="23"/>
        <v>0</v>
      </c>
      <c r="AF45" s="68">
        <v>140</v>
      </c>
      <c r="AG45" s="69">
        <f t="shared" si="24"/>
        <v>140</v>
      </c>
      <c r="AH45" s="70"/>
      <c r="AI45" s="72">
        <f t="shared" si="25"/>
        <v>305</v>
      </c>
      <c r="AJ45" s="93">
        <v>1</v>
      </c>
      <c r="AK45" s="73">
        <f>IF(H45&lt;40,3.145,VLOOKUP(H45,'Reshel M'!$A$8:$E$87,IF(AV45&lt;0.25,2,IF(AV45&lt;0.5,3,IF(AV45&lt;0.75,4,5)))))</f>
        <v>1.612</v>
      </c>
      <c r="AL45" s="74">
        <f>IF(C45&lt;40,1,VLOOKUP(C45,'Reshel M'!$G$8:$H$59,2))</f>
        <v>1.113</v>
      </c>
      <c r="AM45" s="75">
        <f t="shared" si="14"/>
        <v>547.21758</v>
      </c>
      <c r="AN45" s="96">
        <v>100</v>
      </c>
      <c r="AO45" s="76">
        <v>0</v>
      </c>
      <c r="AP45" s="76">
        <v>120</v>
      </c>
      <c r="AQ45" s="76">
        <v>0</v>
      </c>
      <c r="AR45" s="76">
        <v>120</v>
      </c>
      <c r="AS45" s="77" t="s">
        <v>13</v>
      </c>
      <c r="AV45" s="43">
        <f t="shared" si="26"/>
        <v>0.5</v>
      </c>
    </row>
    <row r="46" spans="1:48" s="20" customFormat="1" ht="19.5" customHeight="1">
      <c r="A46" s="62">
        <f t="shared" si="13"/>
        <v>35</v>
      </c>
      <c r="B46" s="63" t="s">
        <v>133</v>
      </c>
      <c r="C46" s="91">
        <v>17</v>
      </c>
      <c r="D46" s="91" t="s">
        <v>73</v>
      </c>
      <c r="E46" s="64" t="s">
        <v>22</v>
      </c>
      <c r="F46" s="58">
        <v>35625</v>
      </c>
      <c r="G46" s="57" t="s">
        <v>11</v>
      </c>
      <c r="H46" s="65">
        <v>68.5</v>
      </c>
      <c r="I46" s="66">
        <v>75</v>
      </c>
      <c r="J46" s="60" t="s">
        <v>78</v>
      </c>
      <c r="K46" s="67" t="s">
        <v>79</v>
      </c>
      <c r="L46" s="68">
        <v>-85</v>
      </c>
      <c r="M46" s="69">
        <f t="shared" si="15"/>
        <v>0</v>
      </c>
      <c r="N46" s="68">
        <v>85</v>
      </c>
      <c r="O46" s="69">
        <f t="shared" si="16"/>
        <v>85</v>
      </c>
      <c r="P46" s="68">
        <v>-100</v>
      </c>
      <c r="Q46" s="69">
        <f t="shared" si="17"/>
        <v>0</v>
      </c>
      <c r="R46" s="70"/>
      <c r="S46" s="67" t="s">
        <v>80</v>
      </c>
      <c r="T46" s="68">
        <v>45</v>
      </c>
      <c r="U46" s="69">
        <f t="shared" si="18"/>
        <v>45</v>
      </c>
      <c r="V46" s="68">
        <v>-47.5</v>
      </c>
      <c r="W46" s="69">
        <f t="shared" si="19"/>
        <v>0</v>
      </c>
      <c r="X46" s="68">
        <v>-47.5</v>
      </c>
      <c r="Y46" s="69">
        <f t="shared" si="20"/>
        <v>0</v>
      </c>
      <c r="Z46" s="70"/>
      <c r="AA46" s="71">
        <f t="shared" si="21"/>
        <v>130</v>
      </c>
      <c r="AB46" s="68">
        <v>100</v>
      </c>
      <c r="AC46" s="69">
        <f t="shared" si="22"/>
        <v>100</v>
      </c>
      <c r="AD46" s="68">
        <v>110</v>
      </c>
      <c r="AE46" s="69">
        <f t="shared" si="23"/>
        <v>110</v>
      </c>
      <c r="AF46" s="68">
        <v>-120</v>
      </c>
      <c r="AG46" s="69">
        <f t="shared" si="24"/>
        <v>0</v>
      </c>
      <c r="AH46" s="70"/>
      <c r="AI46" s="72">
        <f t="shared" si="25"/>
        <v>240</v>
      </c>
      <c r="AJ46" s="93">
        <v>1</v>
      </c>
      <c r="AK46" s="73">
        <f>IF(H46&lt;40,3.145,VLOOKUP(H46,'Reshel M'!$A$8:$E$87,IF(AV46&lt;0.25,2,IF(AV46&lt;0.5,3,IF(AV46&lt;0.75,4,5)))))</f>
        <v>1.623</v>
      </c>
      <c r="AL46" s="74">
        <f>IF(C46&lt;40,1,VLOOKUP(C46,'Reshel M'!$G$8:$H$59,2))</f>
        <v>1</v>
      </c>
      <c r="AM46" s="75">
        <f t="shared" si="14"/>
        <v>389.52</v>
      </c>
      <c r="AN46" s="96">
        <v>100</v>
      </c>
      <c r="AO46" s="76">
        <v>0</v>
      </c>
      <c r="AP46" s="76">
        <v>120</v>
      </c>
      <c r="AQ46" s="76">
        <v>0</v>
      </c>
      <c r="AR46" s="76">
        <v>120</v>
      </c>
      <c r="AS46" s="77" t="s">
        <v>13</v>
      </c>
      <c r="AV46" s="43">
        <f t="shared" si="26"/>
        <v>0.5</v>
      </c>
    </row>
    <row r="47" spans="1:48" s="131" customFormat="1" ht="19.5"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row>
    <row r="48" spans="1:48" s="20" customFormat="1" ht="19.5" customHeight="1">
      <c r="A48" s="62">
        <f>A46+1</f>
        <v>36</v>
      </c>
      <c r="B48" s="63" t="s">
        <v>227</v>
      </c>
      <c r="C48" s="91">
        <v>25</v>
      </c>
      <c r="D48" s="91" t="s">
        <v>159</v>
      </c>
      <c r="E48" s="64" t="s">
        <v>22</v>
      </c>
      <c r="F48" s="56">
        <v>32648</v>
      </c>
      <c r="G48" s="57" t="s">
        <v>16</v>
      </c>
      <c r="H48" s="65">
        <v>81.3</v>
      </c>
      <c r="I48" s="66">
        <v>82.5</v>
      </c>
      <c r="J48" s="60" t="s">
        <v>116</v>
      </c>
      <c r="K48" s="67" t="s">
        <v>303</v>
      </c>
      <c r="L48" s="68">
        <v>130</v>
      </c>
      <c r="M48" s="69">
        <f>IF(L48&lt;0,0,FLOOR(L48,2.5))</f>
        <v>130</v>
      </c>
      <c r="N48" s="68">
        <v>-145</v>
      </c>
      <c r="O48" s="69">
        <f>IF(N48&lt;0,0,FLOOR(N48,2.5))</f>
        <v>0</v>
      </c>
      <c r="P48" s="68">
        <v>-160</v>
      </c>
      <c r="Q48" s="69">
        <f>IF(P48&lt;0,0,FLOOR(P48,2.5))</f>
        <v>0</v>
      </c>
      <c r="R48" s="70"/>
      <c r="S48" s="67" t="s">
        <v>134</v>
      </c>
      <c r="T48" s="68">
        <v>47.5</v>
      </c>
      <c r="U48" s="69">
        <f>IF(T48&lt;0,0,FLOOR(T48,2.5))</f>
        <v>47.5</v>
      </c>
      <c r="V48" s="68">
        <v>-62.5</v>
      </c>
      <c r="W48" s="69">
        <f>IF(V48&lt;0,0,FLOOR(V48,2.5))</f>
        <v>0</v>
      </c>
      <c r="X48" s="68">
        <v>-65</v>
      </c>
      <c r="Y48" s="69">
        <f>IF(X48&lt;0,0,FLOOR(X48,2.5))</f>
        <v>0</v>
      </c>
      <c r="Z48" s="70"/>
      <c r="AA48" s="71">
        <f>IF(MAX(M48,O48,Q48)&gt;0,MAX(M48,O48,Q48),0)+IF(MAX(U48,W48,Y48)&gt;0,MAX(U48,W48,Y48),0)</f>
        <v>177.5</v>
      </c>
      <c r="AB48" s="68">
        <v>155</v>
      </c>
      <c r="AC48" s="69">
        <f>IF(AB48&lt;0,0,FLOOR(AB48,2.5))</f>
        <v>155</v>
      </c>
      <c r="AD48" s="68" t="s">
        <v>308</v>
      </c>
      <c r="AE48" s="69" t="e">
        <f>IF(AD48&lt;0,0,FLOOR(AD48,2.5))</f>
        <v>#VALUE!</v>
      </c>
      <c r="AF48" s="68">
        <v>170</v>
      </c>
      <c r="AG48" s="69">
        <f>IF(AF48&lt;0,0,FLOOR(AF48,2.5))</f>
        <v>170</v>
      </c>
      <c r="AH48" s="70"/>
      <c r="AI48" s="72">
        <f>AA48+AF48</f>
        <v>347.5</v>
      </c>
      <c r="AJ48" s="93">
        <v>1</v>
      </c>
      <c r="AK48" s="73">
        <f>IF(H48&lt;40,3.145,VLOOKUP(H48,'Reshel M'!$A$8:$E$87,IF(AV48&lt;0.25,2,IF(AV48&lt;0.5,3,IF(AV48&lt;0.75,4,5)))))</f>
        <v>1.485</v>
      </c>
      <c r="AL48" s="74">
        <f>IF(C48&lt;40,1,VLOOKUP(C48,'Reshel M'!$G$8:$H$59,2))</f>
        <v>1</v>
      </c>
      <c r="AM48" s="75">
        <f>AI48*AK48*AL48</f>
        <v>516.0375</v>
      </c>
      <c r="AN48" s="96">
        <v>100</v>
      </c>
      <c r="AO48" s="76">
        <v>0</v>
      </c>
      <c r="AP48" s="76">
        <v>120</v>
      </c>
      <c r="AQ48" s="76">
        <v>0</v>
      </c>
      <c r="AR48" s="76">
        <v>120</v>
      </c>
      <c r="AS48" s="77" t="s">
        <v>13</v>
      </c>
      <c r="AV48" s="43">
        <f>MOD(H48,1)</f>
        <v>0.29999999999999716</v>
      </c>
    </row>
    <row r="49" spans="1:48" s="20" customFormat="1" ht="19.5" customHeight="1">
      <c r="A49" s="62">
        <f>A46+1</f>
        <v>36</v>
      </c>
      <c r="B49" s="63" t="s">
        <v>148</v>
      </c>
      <c r="C49" s="91">
        <v>29</v>
      </c>
      <c r="D49" s="91" t="s">
        <v>145</v>
      </c>
      <c r="E49" s="64" t="s">
        <v>22</v>
      </c>
      <c r="F49" s="84">
        <v>31044</v>
      </c>
      <c r="G49" s="57" t="s">
        <v>16</v>
      </c>
      <c r="H49" s="65">
        <v>80.5</v>
      </c>
      <c r="I49" s="66">
        <v>82.5</v>
      </c>
      <c r="J49" s="60" t="s">
        <v>116</v>
      </c>
      <c r="K49" s="67" t="s">
        <v>304</v>
      </c>
      <c r="L49" s="68">
        <v>100</v>
      </c>
      <c r="M49" s="69">
        <f>IF(L49&lt;0,0,FLOOR(L49,2.5))</f>
        <v>100</v>
      </c>
      <c r="N49" s="68">
        <v>110</v>
      </c>
      <c r="O49" s="69">
        <f>IF(N49&lt;0,0,FLOOR(N49,2.5))</f>
        <v>110</v>
      </c>
      <c r="P49" s="68">
        <v>120</v>
      </c>
      <c r="Q49" s="69">
        <f>IF(P49&lt;0,0,FLOOR(P49,2.5))</f>
        <v>120</v>
      </c>
      <c r="R49" s="70"/>
      <c r="S49" s="67" t="s">
        <v>33</v>
      </c>
      <c r="T49" s="68">
        <v>65</v>
      </c>
      <c r="U49" s="69">
        <f>IF(T49&lt;0,0,FLOOR(T49,2.5))</f>
        <v>65</v>
      </c>
      <c r="V49" s="68">
        <v>70</v>
      </c>
      <c r="W49" s="69">
        <f>IF(V49&lt;0,0,FLOOR(V49,2.5))</f>
        <v>70</v>
      </c>
      <c r="X49" s="68">
        <v>72.5</v>
      </c>
      <c r="Y49" s="69">
        <f>IF(X49&lt;0,0,FLOOR(X49,2.5))</f>
        <v>72.5</v>
      </c>
      <c r="Z49" s="70"/>
      <c r="AA49" s="71">
        <f>IF(MAX(M49,O49,Q49)&gt;0,MAX(M49,O49,Q49),0)+IF(MAX(U49,W49,Y49)&gt;0,MAX(U49,W49,Y49),0)</f>
        <v>192.5</v>
      </c>
      <c r="AB49" s="68">
        <v>155</v>
      </c>
      <c r="AC49" s="69">
        <f>IF(AB49&lt;0,0,FLOOR(AB49,2.5))</f>
        <v>155</v>
      </c>
      <c r="AD49" s="68">
        <v>160</v>
      </c>
      <c r="AE49" s="69">
        <f>IF(AD49&lt;0,0,FLOOR(AD49,2.5))</f>
        <v>160</v>
      </c>
      <c r="AF49" s="68">
        <v>165</v>
      </c>
      <c r="AG49" s="69">
        <f>IF(AF49&lt;0,0,FLOOR(AF49,2.5))</f>
        <v>165</v>
      </c>
      <c r="AH49" s="70"/>
      <c r="AI49" s="72">
        <f>AA49+IF(MAX(AC49,AE49,AG49)&gt;0,MAX(AC49,AE49,AG49),0)</f>
        <v>357.5</v>
      </c>
      <c r="AJ49" s="93">
        <v>1</v>
      </c>
      <c r="AK49" s="73">
        <f>IF(H49&lt;40,3.145,VLOOKUP(H49,'Reshel M'!$A$8:$E$87,IF(AV49&lt;0.25,2,IF(AV49&lt;0.5,3,IF(AV49&lt;0.75,4,5)))))</f>
        <v>1.492</v>
      </c>
      <c r="AL49" s="74">
        <f>IF(C49&lt;40,1,VLOOKUP(C49,'Reshel M'!$G$8:$H$59,2))</f>
        <v>1</v>
      </c>
      <c r="AM49" s="75">
        <f>AI49*AK49*AL49</f>
        <v>533.39</v>
      </c>
      <c r="AN49" s="96">
        <v>100</v>
      </c>
      <c r="AO49" s="76">
        <v>0</v>
      </c>
      <c r="AP49" s="76">
        <v>120</v>
      </c>
      <c r="AQ49" s="76">
        <v>0</v>
      </c>
      <c r="AR49" s="76">
        <v>120</v>
      </c>
      <c r="AS49" s="77" t="s">
        <v>13</v>
      </c>
      <c r="AV49" s="43">
        <f>MOD(H49,1)</f>
        <v>0.5</v>
      </c>
    </row>
    <row r="50" spans="1:48" s="20" customFormat="1" ht="19.5" customHeight="1">
      <c r="A50" s="62">
        <f>A46+1</f>
        <v>36</v>
      </c>
      <c r="B50" s="63" t="s">
        <v>129</v>
      </c>
      <c r="C50" s="91">
        <v>24</v>
      </c>
      <c r="D50" s="91" t="s">
        <v>73</v>
      </c>
      <c r="E50" s="64" t="s">
        <v>22</v>
      </c>
      <c r="F50" s="58">
        <v>33120</v>
      </c>
      <c r="G50" s="57" t="s">
        <v>16</v>
      </c>
      <c r="H50" s="65">
        <v>80.3</v>
      </c>
      <c r="I50" s="66">
        <v>82.5</v>
      </c>
      <c r="J50" s="60" t="s">
        <v>116</v>
      </c>
      <c r="K50" s="67" t="s">
        <v>134</v>
      </c>
      <c r="L50" s="68">
        <v>-175</v>
      </c>
      <c r="M50" s="69">
        <f>IF(L50&lt;0,0,FLOOR(L50,2.5))</f>
        <v>0</v>
      </c>
      <c r="N50" s="68">
        <v>175</v>
      </c>
      <c r="O50" s="69">
        <f>IF(N50&lt;0,0,FLOOR(N50,2.5))</f>
        <v>175</v>
      </c>
      <c r="P50" s="68">
        <v>185</v>
      </c>
      <c r="Q50" s="69">
        <f>IF(P50&lt;0,0,FLOOR(P50,2.5))</f>
        <v>185</v>
      </c>
      <c r="R50" s="70">
        <v>-195</v>
      </c>
      <c r="S50" s="67" t="s">
        <v>33</v>
      </c>
      <c r="T50" s="68">
        <v>70</v>
      </c>
      <c r="U50" s="69">
        <f>IF(T50&lt;0,0,FLOOR(T50,2.5))</f>
        <v>70</v>
      </c>
      <c r="V50" s="68">
        <v>80</v>
      </c>
      <c r="W50" s="69">
        <f>IF(V50&lt;0,0,FLOOR(V50,2.5))</f>
        <v>80</v>
      </c>
      <c r="X50" s="68">
        <v>-85</v>
      </c>
      <c r="Y50" s="69">
        <f>IF(X50&lt;0,0,FLOOR(X50,2.5))</f>
        <v>0</v>
      </c>
      <c r="Z50" s="70"/>
      <c r="AA50" s="71">
        <f>IF(MAX(M50,O50,Q50)&gt;0,MAX(M50,O50,Q50),0)+IF(MAX(U50,W50,Y50)&gt;0,MAX(U50,W50,Y50),0)</f>
        <v>265</v>
      </c>
      <c r="AB50" s="68">
        <v>180</v>
      </c>
      <c r="AC50" s="69">
        <f>IF(AB50&lt;0,0,FLOOR(AB50,2.5))</f>
        <v>180</v>
      </c>
      <c r="AD50" s="68">
        <v>190</v>
      </c>
      <c r="AE50" s="69">
        <f>IF(AD50&lt;0,0,FLOOR(AD50,2.5))</f>
        <v>190</v>
      </c>
      <c r="AF50" s="68">
        <v>-195</v>
      </c>
      <c r="AG50" s="69">
        <f>IF(AF50&lt;0,0,FLOOR(AF50,2.5))</f>
        <v>0</v>
      </c>
      <c r="AH50" s="70"/>
      <c r="AI50" s="72">
        <f>AA50+IF(MAX(AC50,AE50,AG50)&gt;0,MAX(AC50,AE50,AG50),0)</f>
        <v>455</v>
      </c>
      <c r="AJ50" s="93">
        <v>1</v>
      </c>
      <c r="AK50" s="73">
        <f>IF(H50&lt;40,3.145,VLOOKUP(H50,'Reshel M'!$A$8:$E$87,IF(AV50&lt;0.25,2,IF(AV50&lt;0.5,3,IF(AV50&lt;0.75,4,5)))))</f>
        <v>1.494</v>
      </c>
      <c r="AL50" s="74">
        <f>IF(C50&lt;40,1,VLOOKUP(C50,'Reshel M'!$G$8:$H$59,2))</f>
        <v>1</v>
      </c>
      <c r="AM50" s="75">
        <f>AI50*AK50*AL50</f>
        <v>679.77</v>
      </c>
      <c r="AN50" s="96">
        <v>100</v>
      </c>
      <c r="AO50" s="76">
        <v>0</v>
      </c>
      <c r="AP50" s="76">
        <v>120</v>
      </c>
      <c r="AQ50" s="76">
        <v>0</v>
      </c>
      <c r="AR50" s="76">
        <v>120</v>
      </c>
      <c r="AS50" s="77" t="s">
        <v>13</v>
      </c>
      <c r="AV50" s="43">
        <f>MOD(H50,1)</f>
        <v>0.29999999999999716</v>
      </c>
    </row>
    <row r="51" spans="1:48" s="20" customFormat="1" ht="19.5" customHeight="1">
      <c r="A51" s="62">
        <f>A48+1</f>
        <v>37</v>
      </c>
      <c r="B51" s="63" t="s">
        <v>172</v>
      </c>
      <c r="C51" s="91">
        <v>41</v>
      </c>
      <c r="D51" s="91" t="s">
        <v>159</v>
      </c>
      <c r="E51" s="64" t="s">
        <v>22</v>
      </c>
      <c r="F51" s="56">
        <v>26699</v>
      </c>
      <c r="G51" s="57" t="s">
        <v>19</v>
      </c>
      <c r="H51" s="65">
        <v>78</v>
      </c>
      <c r="I51" s="66">
        <v>82.5</v>
      </c>
      <c r="J51" s="60" t="s">
        <v>116</v>
      </c>
      <c r="K51" s="67" t="s">
        <v>134</v>
      </c>
      <c r="L51" s="68">
        <v>140</v>
      </c>
      <c r="M51" s="69">
        <f t="shared" si="15"/>
        <v>140</v>
      </c>
      <c r="N51" s="68">
        <v>145</v>
      </c>
      <c r="O51" s="69">
        <f t="shared" si="16"/>
        <v>145</v>
      </c>
      <c r="P51" s="68">
        <v>150</v>
      </c>
      <c r="Q51" s="69">
        <f t="shared" si="17"/>
        <v>150</v>
      </c>
      <c r="R51" s="70" t="s">
        <v>305</v>
      </c>
      <c r="S51" s="67" t="s">
        <v>171</v>
      </c>
      <c r="T51" s="68">
        <v>100</v>
      </c>
      <c r="U51" s="69">
        <f t="shared" si="18"/>
        <v>100</v>
      </c>
      <c r="V51" s="68">
        <v>110</v>
      </c>
      <c r="W51" s="69">
        <f t="shared" si="19"/>
        <v>110</v>
      </c>
      <c r="X51" s="68">
        <v>115</v>
      </c>
      <c r="Y51" s="69">
        <f t="shared" si="20"/>
        <v>115</v>
      </c>
      <c r="Z51" s="70"/>
      <c r="AA51" s="71">
        <f t="shared" si="21"/>
        <v>265</v>
      </c>
      <c r="AB51" s="68">
        <v>140</v>
      </c>
      <c r="AC51" s="69">
        <f t="shared" si="22"/>
        <v>140</v>
      </c>
      <c r="AD51" s="68">
        <v>150</v>
      </c>
      <c r="AE51" s="69">
        <f t="shared" si="23"/>
        <v>150</v>
      </c>
      <c r="AF51" s="68">
        <v>170</v>
      </c>
      <c r="AG51" s="69">
        <f t="shared" si="24"/>
        <v>170</v>
      </c>
      <c r="AH51" s="70"/>
      <c r="AI51" s="72">
        <f t="shared" si="25"/>
        <v>435</v>
      </c>
      <c r="AJ51" s="93">
        <v>1</v>
      </c>
      <c r="AK51" s="73">
        <f>IF(H51&lt;40,3.145,VLOOKUP(H51,'Reshel M'!$A$8:$E$87,IF(AV51&lt;0.25,2,IF(AV51&lt;0.5,3,IF(AV51&lt;0.75,4,5)))))</f>
        <v>1.515</v>
      </c>
      <c r="AL51" s="74">
        <f>IF(C51&lt;40,1,VLOOKUP(C51,'Reshel M'!$G$8:$H$59,2))</f>
        <v>1.01</v>
      </c>
      <c r="AM51" s="75">
        <f t="shared" si="14"/>
        <v>665.61525</v>
      </c>
      <c r="AN51" s="96">
        <v>100</v>
      </c>
      <c r="AO51" s="76">
        <v>0</v>
      </c>
      <c r="AP51" s="76">
        <v>120</v>
      </c>
      <c r="AQ51" s="76">
        <v>0</v>
      </c>
      <c r="AR51" s="76">
        <v>120</v>
      </c>
      <c r="AS51" s="77" t="s">
        <v>13</v>
      </c>
      <c r="AV51" s="43">
        <f t="shared" si="26"/>
        <v>0</v>
      </c>
    </row>
    <row r="52" spans="1:48" s="20" customFormat="1" ht="19.5" customHeight="1">
      <c r="A52" s="62">
        <f t="shared" si="13"/>
        <v>38</v>
      </c>
      <c r="B52" s="78" t="s">
        <v>302</v>
      </c>
      <c r="C52" s="79">
        <v>46</v>
      </c>
      <c r="D52" s="80" t="s">
        <v>73</v>
      </c>
      <c r="E52" s="64" t="s">
        <v>22</v>
      </c>
      <c r="F52" s="87">
        <v>24768</v>
      </c>
      <c r="G52" s="82" t="s">
        <v>29</v>
      </c>
      <c r="H52" s="65">
        <v>77</v>
      </c>
      <c r="I52" s="66">
        <v>82.5</v>
      </c>
      <c r="J52" s="60" t="s">
        <v>226</v>
      </c>
      <c r="K52" s="67" t="s">
        <v>171</v>
      </c>
      <c r="L52" s="68">
        <v>175</v>
      </c>
      <c r="M52" s="69">
        <f>IF(L52&lt;0,0,FLOOR(L52,2.5))</f>
        <v>175</v>
      </c>
      <c r="N52" s="68">
        <v>190</v>
      </c>
      <c r="O52" s="69">
        <f>IF(N52&lt;0,0,FLOOR(N52,2.5))</f>
        <v>190</v>
      </c>
      <c r="P52" s="68">
        <v>200</v>
      </c>
      <c r="Q52" s="69">
        <f>IF(P52&lt;0,0,FLOOR(P52,2.5))</f>
        <v>200</v>
      </c>
      <c r="R52" s="70">
        <v>-210</v>
      </c>
      <c r="S52" s="67" t="s">
        <v>174</v>
      </c>
      <c r="T52" s="68">
        <v>80</v>
      </c>
      <c r="U52" s="69">
        <f>IF(T52&lt;0,0,FLOOR(T52,2.5))</f>
        <v>80</v>
      </c>
      <c r="V52" s="68">
        <v>90</v>
      </c>
      <c r="W52" s="69">
        <f>IF(V52&lt;0,0,FLOOR(V52,2.5))</f>
        <v>90</v>
      </c>
      <c r="X52" s="68">
        <v>-100</v>
      </c>
      <c r="Y52" s="69">
        <f>IF(X52&lt;0,0,FLOOR(X52,2.5))</f>
        <v>0</v>
      </c>
      <c r="Z52" s="70"/>
      <c r="AA52" s="71">
        <f>IF(MAX(M52,O52,Q52)&gt;0,MAX(M52,O52,Q52),0)+IF(MAX(U52,W52,Y52)&gt;0,MAX(U52,W52,Y52),0)</f>
        <v>290</v>
      </c>
      <c r="AB52" s="68">
        <v>185</v>
      </c>
      <c r="AC52" s="69">
        <f>IF(AB52&lt;0,0,FLOOR(AB52,2.5))</f>
        <v>185</v>
      </c>
      <c r="AD52" s="68">
        <v>195</v>
      </c>
      <c r="AE52" s="69">
        <f>IF(AD52&lt;0,0,FLOOR(AD52,2.5))</f>
        <v>195</v>
      </c>
      <c r="AF52" s="68">
        <v>-200</v>
      </c>
      <c r="AG52" s="69">
        <f>IF(AF52&lt;0,0,FLOOR(AF52,2.5))</f>
        <v>0</v>
      </c>
      <c r="AH52" s="70"/>
      <c r="AI52" s="72">
        <f>AA52+IF(MAX(AC52,AE52,AG52)&gt;0,MAX(AC52,AE52,AG52),0)</f>
        <v>485</v>
      </c>
      <c r="AJ52" s="93">
        <v>1</v>
      </c>
      <c r="AK52" s="36">
        <v>1.524</v>
      </c>
      <c r="AL52" s="74">
        <f>IF(C52&lt;40,1,VLOOKUP(C52,'Reshel M'!$G$8:$H$59,2))</f>
        <v>1.068</v>
      </c>
      <c r="AM52" s="75">
        <f>AI52*AK52*AL52</f>
        <v>789.40152</v>
      </c>
      <c r="AN52" s="96">
        <v>100</v>
      </c>
      <c r="AO52" s="76">
        <v>0</v>
      </c>
      <c r="AP52" s="76">
        <v>120</v>
      </c>
      <c r="AQ52" s="76">
        <v>0</v>
      </c>
      <c r="AR52" s="76">
        <v>120</v>
      </c>
      <c r="AS52" s="77" t="s">
        <v>13</v>
      </c>
      <c r="AV52" s="43" t="e">
        <f>MOD(#REF!,1)</f>
        <v>#REF!</v>
      </c>
    </row>
    <row r="53" spans="1:48" s="20" customFormat="1" ht="19.5" customHeight="1">
      <c r="A53" s="62">
        <f t="shared" si="13"/>
        <v>39</v>
      </c>
      <c r="B53" s="78" t="s">
        <v>242</v>
      </c>
      <c r="C53" s="79">
        <v>67</v>
      </c>
      <c r="D53" s="80" t="s">
        <v>32</v>
      </c>
      <c r="E53" s="64" t="s">
        <v>22</v>
      </c>
      <c r="F53" s="81">
        <v>17398</v>
      </c>
      <c r="G53" s="82" t="s">
        <v>30</v>
      </c>
      <c r="H53" s="65">
        <v>79.9</v>
      </c>
      <c r="I53" s="66">
        <v>82.5</v>
      </c>
      <c r="J53" s="60" t="s">
        <v>116</v>
      </c>
      <c r="K53" s="67" t="s">
        <v>303</v>
      </c>
      <c r="L53" s="68">
        <v>45</v>
      </c>
      <c r="M53" s="69">
        <f>IF(L53&lt;0,0,FLOOR(L53,2.5))</f>
        <v>45</v>
      </c>
      <c r="N53" s="68">
        <v>47.5</v>
      </c>
      <c r="O53" s="69">
        <f>IF(N53&lt;0,0,FLOOR(N53,2.5))</f>
        <v>47.5</v>
      </c>
      <c r="P53" s="68">
        <v>52.5</v>
      </c>
      <c r="Q53" s="69">
        <f>IF(P53&lt;0,0,FLOOR(P53,2.5))</f>
        <v>52.5</v>
      </c>
      <c r="R53" s="70"/>
      <c r="S53" s="67"/>
      <c r="T53" s="68">
        <v>35</v>
      </c>
      <c r="U53" s="69">
        <f>IF(T53&lt;0,0,FLOOR(T53,2.5))</f>
        <v>35</v>
      </c>
      <c r="V53" s="68">
        <v>37.5</v>
      </c>
      <c r="W53" s="69">
        <f>IF(V53&lt;0,0,FLOOR(V53,2.5))</f>
        <v>37.5</v>
      </c>
      <c r="X53" s="68">
        <v>42</v>
      </c>
      <c r="Y53" s="69">
        <f>IF(X53&lt;0,0,FLOOR(X53,2.5))</f>
        <v>40</v>
      </c>
      <c r="Z53" s="70"/>
      <c r="AA53" s="71">
        <f>IF(MAX(M53,O53,Q53)&gt;0,MAX(M53,O53,Q53),0)+IF(MAX(U53,W53,Y53)&gt;0,MAX(U53,W53,Y53),0)</f>
        <v>92.5</v>
      </c>
      <c r="AB53" s="68">
        <v>75</v>
      </c>
      <c r="AC53" s="69">
        <f>IF(AB53&lt;0,0,FLOOR(AB53,2.5))</f>
        <v>75</v>
      </c>
      <c r="AD53" s="68" t="s">
        <v>306</v>
      </c>
      <c r="AE53" s="69" t="e">
        <f>IF(AD53&lt;0,0,FLOOR(AD53,2.5))</f>
        <v>#VALUE!</v>
      </c>
      <c r="AF53" s="68">
        <v>85</v>
      </c>
      <c r="AG53" s="69">
        <f>IF(AF53&lt;0,0,FLOOR(AF53,2.5))</f>
        <v>85</v>
      </c>
      <c r="AH53" s="70"/>
      <c r="AI53" s="72">
        <f>AA53+AF53</f>
        <v>177.5</v>
      </c>
      <c r="AJ53" s="93">
        <v>1</v>
      </c>
      <c r="AK53" s="73">
        <f>IF(H53&lt;40,3.145,VLOOKUP(H53,'Reshel M'!$A$8:$E$87,IF(AV53&lt;0.25,2,IF(AV53&lt;0.5,3,IF(AV53&lt;0.75,4,5)))))</f>
        <v>1.499</v>
      </c>
      <c r="AL53" s="74">
        <f>IF(C53&lt;40,1,VLOOKUP(C53,'Reshel M'!$G$8:$H$59,2))</f>
        <v>1.543</v>
      </c>
      <c r="AM53" s="75">
        <f>AI53*AK53*AL53</f>
        <v>410.54986750000006</v>
      </c>
      <c r="AN53" s="96">
        <v>100</v>
      </c>
      <c r="AO53" s="76">
        <v>0</v>
      </c>
      <c r="AP53" s="76">
        <v>120</v>
      </c>
      <c r="AQ53" s="76">
        <v>0</v>
      </c>
      <c r="AR53" s="76">
        <v>120</v>
      </c>
      <c r="AS53" s="77" t="s">
        <v>13</v>
      </c>
      <c r="AV53" s="43">
        <f>MOD(H53,1)</f>
        <v>0.9000000000000057</v>
      </c>
    </row>
    <row r="54" spans="1:48" s="20" customFormat="1" ht="19.5" customHeight="1" hidden="1">
      <c r="A54" s="62">
        <f>A52+1</f>
        <v>39</v>
      </c>
      <c r="B54" s="63" t="s">
        <v>92</v>
      </c>
      <c r="C54" s="91">
        <v>32</v>
      </c>
      <c r="D54" s="91" t="s">
        <v>73</v>
      </c>
      <c r="E54" s="64" t="s">
        <v>22</v>
      </c>
      <c r="F54" s="56">
        <v>29974</v>
      </c>
      <c r="G54" s="57" t="s">
        <v>16</v>
      </c>
      <c r="H54" s="65"/>
      <c r="I54" s="66">
        <v>90</v>
      </c>
      <c r="J54" s="60" t="s">
        <v>76</v>
      </c>
      <c r="K54" s="67" t="s">
        <v>79</v>
      </c>
      <c r="L54" s="68"/>
      <c r="M54" s="69">
        <f t="shared" si="15"/>
        <v>0</v>
      </c>
      <c r="N54" s="68"/>
      <c r="O54" s="69">
        <f t="shared" si="16"/>
        <v>0</v>
      </c>
      <c r="P54" s="68"/>
      <c r="Q54" s="69">
        <f t="shared" si="17"/>
        <v>0</v>
      </c>
      <c r="R54" s="70"/>
      <c r="S54" s="67" t="s">
        <v>79</v>
      </c>
      <c r="T54" s="68"/>
      <c r="U54" s="69">
        <f t="shared" si="18"/>
        <v>0</v>
      </c>
      <c r="V54" s="68"/>
      <c r="W54" s="69">
        <f t="shared" si="19"/>
        <v>0</v>
      </c>
      <c r="X54" s="68"/>
      <c r="Y54" s="69">
        <f t="shared" si="20"/>
        <v>0</v>
      </c>
      <c r="Z54" s="70"/>
      <c r="AA54" s="71">
        <f t="shared" si="21"/>
        <v>0</v>
      </c>
      <c r="AB54" s="68"/>
      <c r="AC54" s="69">
        <f t="shared" si="22"/>
        <v>0</v>
      </c>
      <c r="AD54" s="68"/>
      <c r="AE54" s="69">
        <f t="shared" si="23"/>
        <v>0</v>
      </c>
      <c r="AF54" s="68"/>
      <c r="AG54" s="69">
        <f t="shared" si="24"/>
        <v>0</v>
      </c>
      <c r="AH54" s="70"/>
      <c r="AI54" s="72">
        <f t="shared" si="25"/>
        <v>0</v>
      </c>
      <c r="AJ54" s="93">
        <v>1</v>
      </c>
      <c r="AK54" s="73">
        <f>IF(H54&lt;40,3.145,VLOOKUP(H54,'Reshel M'!$A$8:$E$87,IF(AV54&lt;0.25,2,IF(AV54&lt;0.5,3,IF(AV54&lt;0.75,4,5)))))</f>
        <v>3.145</v>
      </c>
      <c r="AL54" s="74">
        <f>IF(C54&lt;40,1,VLOOKUP(C54,'Reshel M'!$G$8:$H$59,2))</f>
        <v>1</v>
      </c>
      <c r="AM54" s="75">
        <f t="shared" si="14"/>
        <v>0</v>
      </c>
      <c r="AN54" s="96">
        <v>100</v>
      </c>
      <c r="AO54" s="76">
        <v>0</v>
      </c>
      <c r="AP54" s="76">
        <v>120</v>
      </c>
      <c r="AQ54" s="76">
        <v>0</v>
      </c>
      <c r="AR54" s="76">
        <v>120</v>
      </c>
      <c r="AS54" s="77" t="s">
        <v>13</v>
      </c>
      <c r="AV54" s="43">
        <f t="shared" si="26"/>
        <v>0</v>
      </c>
    </row>
    <row r="55" spans="1:48" s="131" customFormat="1" ht="19.5" customHeight="1">
      <c r="A55" s="129"/>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row>
    <row r="56" spans="1:48" ht="19.5" customHeight="1">
      <c r="A56" s="62">
        <f>A54+1</f>
        <v>40</v>
      </c>
      <c r="B56" s="63" t="s">
        <v>173</v>
      </c>
      <c r="C56" s="91">
        <v>34</v>
      </c>
      <c r="D56" s="91" t="s">
        <v>159</v>
      </c>
      <c r="E56" s="64" t="s">
        <v>22</v>
      </c>
      <c r="F56" s="56">
        <v>28827</v>
      </c>
      <c r="G56" s="59" t="s">
        <v>18</v>
      </c>
      <c r="H56" s="65">
        <v>88.5</v>
      </c>
      <c r="I56" s="66">
        <v>90</v>
      </c>
      <c r="J56" s="60" t="s">
        <v>76</v>
      </c>
      <c r="K56" s="67" t="s">
        <v>79</v>
      </c>
      <c r="L56" s="68">
        <v>160</v>
      </c>
      <c r="M56" s="69">
        <f t="shared" si="15"/>
        <v>160</v>
      </c>
      <c r="N56" s="68">
        <v>170</v>
      </c>
      <c r="O56" s="69">
        <f t="shared" si="16"/>
        <v>170</v>
      </c>
      <c r="P56" s="68">
        <v>170.5</v>
      </c>
      <c r="Q56" s="69">
        <f t="shared" si="17"/>
        <v>170</v>
      </c>
      <c r="R56" s="70">
        <v>-180</v>
      </c>
      <c r="S56" s="67" t="s">
        <v>27</v>
      </c>
      <c r="T56" s="68">
        <v>70</v>
      </c>
      <c r="U56" s="69">
        <f t="shared" si="18"/>
        <v>70</v>
      </c>
      <c r="V56" s="68">
        <v>75</v>
      </c>
      <c r="W56" s="69">
        <f t="shared" si="19"/>
        <v>75</v>
      </c>
      <c r="X56" s="68">
        <v>80</v>
      </c>
      <c r="Y56" s="69">
        <f t="shared" si="20"/>
        <v>80</v>
      </c>
      <c r="Z56" s="70">
        <v>-82.5</v>
      </c>
      <c r="AA56" s="71">
        <f t="shared" si="21"/>
        <v>250</v>
      </c>
      <c r="AB56" s="68">
        <v>120</v>
      </c>
      <c r="AC56" s="69">
        <f t="shared" si="22"/>
        <v>120</v>
      </c>
      <c r="AD56" s="68">
        <v>130</v>
      </c>
      <c r="AE56" s="69">
        <f t="shared" si="23"/>
        <v>130</v>
      </c>
      <c r="AF56" s="68">
        <v>140</v>
      </c>
      <c r="AG56" s="69">
        <f t="shared" si="24"/>
        <v>140</v>
      </c>
      <c r="AH56" s="70"/>
      <c r="AI56" s="72">
        <f t="shared" si="25"/>
        <v>390</v>
      </c>
      <c r="AJ56" s="93">
        <v>1</v>
      </c>
      <c r="AK56" s="73">
        <f>IF(H56&lt;40,3.145,VLOOKUP(H56,'Reshel M'!$A$8:$E$87,IF(AV56&lt;0.25,2,IF(AV56&lt;0.5,3,IF(AV56&lt;0.75,4,5)))))</f>
        <v>1.429</v>
      </c>
      <c r="AL56" s="74">
        <f>IF(C56&lt;40,1,VLOOKUP(C56,'Reshel M'!$G$8:$H$59,2))</f>
        <v>1</v>
      </c>
      <c r="AM56" s="75">
        <f t="shared" si="14"/>
        <v>557.3100000000001</v>
      </c>
      <c r="AN56" s="96">
        <v>100</v>
      </c>
      <c r="AO56" s="76">
        <v>0</v>
      </c>
      <c r="AP56" s="76">
        <v>120</v>
      </c>
      <c r="AQ56" s="76">
        <v>0</v>
      </c>
      <c r="AR56" s="76">
        <v>120</v>
      </c>
      <c r="AS56" s="77" t="s">
        <v>13</v>
      </c>
      <c r="AT56" s="20"/>
      <c r="AU56" s="20"/>
      <c r="AV56" s="43">
        <f t="shared" si="26"/>
        <v>0.5</v>
      </c>
    </row>
    <row r="57" spans="1:48" ht="19.5" customHeight="1" hidden="1">
      <c r="A57" s="62">
        <f t="shared" si="13"/>
        <v>41</v>
      </c>
      <c r="B57" s="63" t="s">
        <v>175</v>
      </c>
      <c r="C57" s="91">
        <v>30</v>
      </c>
      <c r="D57" s="91" t="s">
        <v>159</v>
      </c>
      <c r="E57" s="64" t="s">
        <v>22</v>
      </c>
      <c r="F57" s="56">
        <v>30648</v>
      </c>
      <c r="G57" s="59" t="s">
        <v>16</v>
      </c>
      <c r="H57" s="65"/>
      <c r="I57" s="66">
        <v>90</v>
      </c>
      <c r="J57" s="60" t="s">
        <v>76</v>
      </c>
      <c r="K57" s="67" t="s">
        <v>79</v>
      </c>
      <c r="L57" s="68"/>
      <c r="M57" s="69">
        <f t="shared" si="15"/>
        <v>0</v>
      </c>
      <c r="N57" s="68"/>
      <c r="O57" s="69">
        <f t="shared" si="16"/>
        <v>0</v>
      </c>
      <c r="P57" s="68"/>
      <c r="Q57" s="69">
        <f t="shared" si="17"/>
        <v>0</v>
      </c>
      <c r="R57" s="70"/>
      <c r="S57" s="67" t="s">
        <v>134</v>
      </c>
      <c r="T57" s="68"/>
      <c r="U57" s="69">
        <f t="shared" si="18"/>
        <v>0</v>
      </c>
      <c r="V57" s="68"/>
      <c r="W57" s="69">
        <f t="shared" si="19"/>
        <v>0</v>
      </c>
      <c r="X57" s="68"/>
      <c r="Y57" s="69">
        <f t="shared" si="20"/>
        <v>0</v>
      </c>
      <c r="Z57" s="70"/>
      <c r="AA57" s="71">
        <f t="shared" si="21"/>
        <v>0</v>
      </c>
      <c r="AB57" s="68"/>
      <c r="AC57" s="69">
        <f t="shared" si="22"/>
        <v>0</v>
      </c>
      <c r="AD57" s="68"/>
      <c r="AE57" s="69">
        <f t="shared" si="23"/>
        <v>0</v>
      </c>
      <c r="AF57" s="68"/>
      <c r="AG57" s="69">
        <f t="shared" si="24"/>
        <v>0</v>
      </c>
      <c r="AH57" s="70"/>
      <c r="AI57" s="72">
        <f t="shared" si="25"/>
        <v>0</v>
      </c>
      <c r="AJ57" s="93">
        <v>3</v>
      </c>
      <c r="AK57" s="73">
        <f>IF(H57&lt;40,3.145,VLOOKUP(H57,'Reshel M'!$A$8:$E$87,IF(AV57&lt;0.25,2,IF(AV57&lt;0.5,3,IF(AV57&lt;0.75,4,5)))))</f>
        <v>3.145</v>
      </c>
      <c r="AL57" s="74">
        <f>IF(C57&lt;40,1,VLOOKUP(C57,'Reshel M'!$G$8:$H$59,2))</f>
        <v>1</v>
      </c>
      <c r="AM57" s="75">
        <f t="shared" si="14"/>
        <v>0</v>
      </c>
      <c r="AN57" s="96">
        <v>100</v>
      </c>
      <c r="AO57" s="76">
        <v>0</v>
      </c>
      <c r="AP57" s="76">
        <v>120</v>
      </c>
      <c r="AQ57" s="76">
        <v>0</v>
      </c>
      <c r="AR57" s="76">
        <v>120</v>
      </c>
      <c r="AS57" s="77" t="s">
        <v>13</v>
      </c>
      <c r="AT57" s="20"/>
      <c r="AU57" s="20"/>
      <c r="AV57" s="43">
        <f t="shared" si="26"/>
        <v>0</v>
      </c>
    </row>
    <row r="58" spans="1:48" ht="19.5" customHeight="1">
      <c r="A58" s="62">
        <f t="shared" si="13"/>
        <v>42</v>
      </c>
      <c r="B58" s="63" t="s">
        <v>176</v>
      </c>
      <c r="C58" s="91">
        <v>29</v>
      </c>
      <c r="D58" s="91" t="s">
        <v>159</v>
      </c>
      <c r="E58" s="64" t="s">
        <v>22</v>
      </c>
      <c r="F58" s="56">
        <v>31238</v>
      </c>
      <c r="G58" s="59" t="s">
        <v>16</v>
      </c>
      <c r="H58" s="65">
        <v>101.5</v>
      </c>
      <c r="I58" s="61" t="s">
        <v>21</v>
      </c>
      <c r="J58" s="60" t="s">
        <v>21</v>
      </c>
      <c r="K58" s="67" t="s">
        <v>79</v>
      </c>
      <c r="L58" s="68">
        <v>140</v>
      </c>
      <c r="M58" s="69">
        <f t="shared" si="15"/>
        <v>140</v>
      </c>
      <c r="N58" s="68">
        <v>150</v>
      </c>
      <c r="O58" s="69">
        <f t="shared" si="16"/>
        <v>150</v>
      </c>
      <c r="P58" s="68">
        <v>-165</v>
      </c>
      <c r="Q58" s="69">
        <f t="shared" si="17"/>
        <v>0</v>
      </c>
      <c r="R58" s="70"/>
      <c r="S58" s="67" t="s">
        <v>171</v>
      </c>
      <c r="T58" s="68">
        <v>80</v>
      </c>
      <c r="U58" s="69">
        <f t="shared" si="18"/>
        <v>80</v>
      </c>
      <c r="V58" s="68">
        <v>90.5</v>
      </c>
      <c r="W58" s="69">
        <f t="shared" si="19"/>
        <v>90</v>
      </c>
      <c r="X58" s="68">
        <v>-95</v>
      </c>
      <c r="Y58" s="69">
        <f t="shared" si="20"/>
        <v>0</v>
      </c>
      <c r="Z58" s="70"/>
      <c r="AA58" s="71">
        <f t="shared" si="21"/>
        <v>240</v>
      </c>
      <c r="AB58" s="68">
        <v>140</v>
      </c>
      <c r="AC58" s="69">
        <f t="shared" si="22"/>
        <v>140</v>
      </c>
      <c r="AD58" s="68" t="s">
        <v>307</v>
      </c>
      <c r="AE58" s="69" t="e">
        <f t="shared" si="23"/>
        <v>#VALUE!</v>
      </c>
      <c r="AF58" s="68" t="s">
        <v>309</v>
      </c>
      <c r="AG58" s="69" t="e">
        <f t="shared" si="24"/>
        <v>#VALUE!</v>
      </c>
      <c r="AH58" s="70"/>
      <c r="AI58" s="72">
        <v>427.5</v>
      </c>
      <c r="AJ58" s="93">
        <v>1</v>
      </c>
      <c r="AK58" s="73">
        <f>IF(H58&lt;40,3.145,VLOOKUP(H58,'Reshel M'!$A$8:$E$87,IF(AV58&lt;0.25,2,IF(AV58&lt;0.5,3,IF(AV58&lt;0.75,4,5)))))</f>
        <v>1.357</v>
      </c>
      <c r="AL58" s="74">
        <f>IF(C58&lt;40,1,VLOOKUP(C58,'Reshel M'!$G$8:$H$59,2))</f>
        <v>1</v>
      </c>
      <c r="AM58" s="75">
        <f t="shared" si="14"/>
        <v>580.1175</v>
      </c>
      <c r="AN58" s="96">
        <v>100</v>
      </c>
      <c r="AO58" s="76">
        <v>0</v>
      </c>
      <c r="AP58" s="76">
        <v>120</v>
      </c>
      <c r="AQ58" s="76">
        <v>0</v>
      </c>
      <c r="AR58" s="76">
        <v>120</v>
      </c>
      <c r="AS58" s="77" t="s">
        <v>13</v>
      </c>
      <c r="AT58" s="20"/>
      <c r="AU58" s="20"/>
      <c r="AV58" s="43">
        <f t="shared" si="26"/>
        <v>0.5</v>
      </c>
    </row>
    <row r="59" spans="1:48" s="20" customFormat="1" ht="19.5" customHeight="1" hidden="1">
      <c r="A59" s="62">
        <f t="shared" si="13"/>
        <v>43</v>
      </c>
      <c r="B59" s="85" t="s">
        <v>103</v>
      </c>
      <c r="C59" s="79">
        <v>35</v>
      </c>
      <c r="D59" s="80" t="s">
        <v>10</v>
      </c>
      <c r="E59" s="86" t="s">
        <v>60</v>
      </c>
      <c r="F59" s="87">
        <v>29090</v>
      </c>
      <c r="G59" s="82" t="s">
        <v>18</v>
      </c>
      <c r="H59" s="65"/>
      <c r="I59" s="66">
        <v>56</v>
      </c>
      <c r="J59" s="60">
        <v>56</v>
      </c>
      <c r="K59" s="67" t="s">
        <v>12</v>
      </c>
      <c r="L59" s="68"/>
      <c r="M59" s="69">
        <f t="shared" si="15"/>
        <v>0</v>
      </c>
      <c r="N59" s="68"/>
      <c r="O59" s="69">
        <f t="shared" si="16"/>
        <v>0</v>
      </c>
      <c r="P59" s="68"/>
      <c r="Q59" s="69">
        <f t="shared" si="17"/>
        <v>0</v>
      </c>
      <c r="R59" s="70"/>
      <c r="S59" s="67" t="s">
        <v>12</v>
      </c>
      <c r="T59" s="68"/>
      <c r="U59" s="69">
        <f t="shared" si="18"/>
        <v>0</v>
      </c>
      <c r="V59" s="68"/>
      <c r="W59" s="69">
        <f t="shared" si="19"/>
        <v>0</v>
      </c>
      <c r="X59" s="68"/>
      <c r="Y59" s="69">
        <f t="shared" si="20"/>
        <v>0</v>
      </c>
      <c r="Z59" s="70"/>
      <c r="AA59" s="71">
        <f t="shared" si="21"/>
        <v>0</v>
      </c>
      <c r="AB59" s="68"/>
      <c r="AC59" s="69">
        <f t="shared" si="22"/>
        <v>0</v>
      </c>
      <c r="AD59" s="68"/>
      <c r="AE59" s="69">
        <f t="shared" si="23"/>
        <v>0</v>
      </c>
      <c r="AF59" s="68"/>
      <c r="AG59" s="69">
        <f t="shared" si="24"/>
        <v>0</v>
      </c>
      <c r="AH59" s="70"/>
      <c r="AI59" s="72">
        <f t="shared" si="25"/>
        <v>0</v>
      </c>
      <c r="AJ59" s="93">
        <v>1</v>
      </c>
      <c r="AK59" s="73">
        <f>IF(H59&lt;50,1.955,VLOOKUP(H59,'Reshel H'!$A$8:$E$133,IF(AV59&lt;0.25,2,IF(AV59&lt;0.5,3,IF(AV59&lt;0.75,4,5)))))</f>
        <v>1.955</v>
      </c>
      <c r="AL59" s="74">
        <f>IF(C59&lt;40,1,VLOOKUP(C59,'Reshel H'!$G$8:$H$59,2))</f>
        <v>1</v>
      </c>
      <c r="AM59" s="75">
        <f t="shared" si="14"/>
        <v>0</v>
      </c>
      <c r="AN59" s="96">
        <v>145</v>
      </c>
      <c r="AO59" s="76">
        <v>0</v>
      </c>
      <c r="AP59" s="76">
        <v>157.5</v>
      </c>
      <c r="AQ59" s="76">
        <v>0</v>
      </c>
      <c r="AR59" s="76">
        <v>157.5</v>
      </c>
      <c r="AS59" s="77" t="s">
        <v>23</v>
      </c>
      <c r="AV59" s="43">
        <f t="shared" si="26"/>
        <v>0</v>
      </c>
    </row>
    <row r="60" spans="1:48" s="127" customFormat="1" ht="19.5" customHeigh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3"/>
      <c r="AV60" s="128"/>
    </row>
    <row r="61" spans="1:48" s="20" customFormat="1" ht="19.5" customHeight="1">
      <c r="A61" s="62">
        <f>A59+1</f>
        <v>44</v>
      </c>
      <c r="B61" s="78" t="s">
        <v>137</v>
      </c>
      <c r="C61" s="79">
        <v>26</v>
      </c>
      <c r="D61" s="80" t="s">
        <v>73</v>
      </c>
      <c r="E61" s="86" t="s">
        <v>60</v>
      </c>
      <c r="F61" s="87">
        <v>32452</v>
      </c>
      <c r="G61" s="82" t="s">
        <v>16</v>
      </c>
      <c r="H61" s="65">
        <v>55.3</v>
      </c>
      <c r="I61" s="66">
        <v>56</v>
      </c>
      <c r="J61" s="60" t="s">
        <v>102</v>
      </c>
      <c r="K61" s="67" t="s">
        <v>174</v>
      </c>
      <c r="L61" s="68">
        <v>120</v>
      </c>
      <c r="M61" s="69">
        <f t="shared" si="15"/>
        <v>120</v>
      </c>
      <c r="N61" s="68">
        <v>130</v>
      </c>
      <c r="O61" s="69">
        <f t="shared" si="16"/>
        <v>130</v>
      </c>
      <c r="P61" s="68">
        <v>140</v>
      </c>
      <c r="Q61" s="69">
        <f t="shared" si="17"/>
        <v>140</v>
      </c>
      <c r="R61" s="70"/>
      <c r="S61" s="67" t="s">
        <v>27</v>
      </c>
      <c r="T61" s="68">
        <v>80</v>
      </c>
      <c r="U61" s="69">
        <f t="shared" si="18"/>
        <v>80</v>
      </c>
      <c r="V61" s="68">
        <v>85</v>
      </c>
      <c r="W61" s="69">
        <f t="shared" si="19"/>
        <v>85</v>
      </c>
      <c r="X61" s="68">
        <v>-93</v>
      </c>
      <c r="Y61" s="69">
        <f t="shared" si="20"/>
        <v>0</v>
      </c>
      <c r="Z61" s="70"/>
      <c r="AA61" s="71">
        <f t="shared" si="21"/>
        <v>225</v>
      </c>
      <c r="AB61" s="68">
        <v>160</v>
      </c>
      <c r="AC61" s="69">
        <f t="shared" si="22"/>
        <v>160</v>
      </c>
      <c r="AD61" s="68">
        <v>170</v>
      </c>
      <c r="AE61" s="69">
        <f t="shared" si="23"/>
        <v>170</v>
      </c>
      <c r="AF61" s="68">
        <v>-172.5</v>
      </c>
      <c r="AG61" s="69">
        <f t="shared" si="24"/>
        <v>0</v>
      </c>
      <c r="AH61" s="70"/>
      <c r="AI61" s="72">
        <f t="shared" si="25"/>
        <v>395</v>
      </c>
      <c r="AJ61" s="93">
        <v>1</v>
      </c>
      <c r="AK61" s="73">
        <f>IF(H61&lt;50,1.955,VLOOKUP(H61,'Reshel H'!$A$8:$E$133,IF(AV61&lt;0.25,2,IF(AV61&lt;0.5,3,IF(AV61&lt;0.75,4,5)))))</f>
        <v>1.63</v>
      </c>
      <c r="AL61" s="74">
        <f>IF(C61&lt;40,1,VLOOKUP(C61,'Reshel H'!$G$8:$H$59,2))</f>
        <v>1</v>
      </c>
      <c r="AM61" s="75">
        <f t="shared" si="14"/>
        <v>643.8499999999999</v>
      </c>
      <c r="AN61" s="96">
        <v>105</v>
      </c>
      <c r="AO61" s="76">
        <v>0</v>
      </c>
      <c r="AP61" s="76">
        <v>110</v>
      </c>
      <c r="AQ61" s="76">
        <v>0</v>
      </c>
      <c r="AR61" s="76">
        <v>110</v>
      </c>
      <c r="AS61" s="77" t="s">
        <v>23</v>
      </c>
      <c r="AV61" s="43">
        <f t="shared" si="26"/>
        <v>0.29999999999999716</v>
      </c>
    </row>
    <row r="62" spans="1:48" s="20" customFormat="1" ht="19.5" customHeight="1" hidden="1">
      <c r="A62" s="62">
        <f t="shared" si="13"/>
        <v>45</v>
      </c>
      <c r="B62" s="78" t="s">
        <v>142</v>
      </c>
      <c r="C62" s="79">
        <v>18</v>
      </c>
      <c r="D62" s="80" t="s">
        <v>73</v>
      </c>
      <c r="E62" s="86" t="s">
        <v>60</v>
      </c>
      <c r="F62" s="87">
        <v>35213</v>
      </c>
      <c r="G62" s="82" t="s">
        <v>15</v>
      </c>
      <c r="H62" s="65"/>
      <c r="I62" s="66">
        <v>60</v>
      </c>
      <c r="J62" s="60">
        <v>60</v>
      </c>
      <c r="K62" s="67"/>
      <c r="L62" s="68"/>
      <c r="M62" s="69">
        <f t="shared" si="15"/>
        <v>0</v>
      </c>
      <c r="N62" s="68"/>
      <c r="O62" s="69">
        <f t="shared" si="16"/>
        <v>0</v>
      </c>
      <c r="P62" s="68"/>
      <c r="Q62" s="69">
        <f t="shared" si="17"/>
        <v>0</v>
      </c>
      <c r="R62" s="70"/>
      <c r="S62" s="67"/>
      <c r="T62" s="68"/>
      <c r="U62" s="69">
        <f t="shared" si="18"/>
        <v>0</v>
      </c>
      <c r="V62" s="68"/>
      <c r="W62" s="69">
        <f t="shared" si="19"/>
        <v>0</v>
      </c>
      <c r="X62" s="68"/>
      <c r="Y62" s="69">
        <f t="shared" si="20"/>
        <v>0</v>
      </c>
      <c r="Z62" s="70"/>
      <c r="AA62" s="71">
        <f t="shared" si="21"/>
        <v>0</v>
      </c>
      <c r="AB62" s="68"/>
      <c r="AC62" s="69">
        <f t="shared" si="22"/>
        <v>0</v>
      </c>
      <c r="AD62" s="68"/>
      <c r="AE62" s="69">
        <f t="shared" si="23"/>
        <v>0</v>
      </c>
      <c r="AF62" s="68"/>
      <c r="AG62" s="69">
        <f t="shared" si="24"/>
        <v>0</v>
      </c>
      <c r="AH62" s="70"/>
      <c r="AI62" s="72">
        <f t="shared" si="25"/>
        <v>0</v>
      </c>
      <c r="AJ62" s="93">
        <v>1</v>
      </c>
      <c r="AK62" s="73">
        <f>IF(H62&lt;50,1.955,VLOOKUP(H62,'Reshel H'!$A$8:$E$133,IF(AV62&lt;0.25,2,IF(AV62&lt;0.5,3,IF(AV62&lt;0.75,4,5)))))</f>
        <v>1.955</v>
      </c>
      <c r="AL62" s="74">
        <f>IF(C62&lt;40,1,VLOOKUP(C62,'Reshel H'!$G$8:$H$59,2))</f>
        <v>1</v>
      </c>
      <c r="AM62" s="75">
        <f t="shared" si="14"/>
        <v>0</v>
      </c>
      <c r="AN62" s="96">
        <v>160</v>
      </c>
      <c r="AO62" s="76">
        <v>0</v>
      </c>
      <c r="AP62" s="76">
        <v>170</v>
      </c>
      <c r="AQ62" s="76">
        <v>0</v>
      </c>
      <c r="AR62" s="76">
        <v>170</v>
      </c>
      <c r="AS62" s="77" t="s">
        <v>23</v>
      </c>
      <c r="AV62" s="43">
        <f t="shared" si="26"/>
        <v>0</v>
      </c>
    </row>
    <row r="63" spans="1:48" s="131" customFormat="1" ht="19.5" customHeight="1">
      <c r="A63" s="129"/>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row>
    <row r="64" spans="1:48" ht="19.5" customHeight="1">
      <c r="A64" s="62">
        <f>A62+1</f>
        <v>46</v>
      </c>
      <c r="B64" s="78" t="s">
        <v>177</v>
      </c>
      <c r="C64" s="79">
        <v>23</v>
      </c>
      <c r="D64" s="80" t="s">
        <v>159</v>
      </c>
      <c r="E64" s="86" t="s">
        <v>60</v>
      </c>
      <c r="F64" s="87">
        <v>33220</v>
      </c>
      <c r="G64" s="82" t="s">
        <v>84</v>
      </c>
      <c r="H64" s="65">
        <v>60</v>
      </c>
      <c r="I64" s="66">
        <v>60</v>
      </c>
      <c r="J64" s="60" t="s">
        <v>81</v>
      </c>
      <c r="K64" s="67" t="s">
        <v>171</v>
      </c>
      <c r="L64" s="68">
        <v>120</v>
      </c>
      <c r="M64" s="69">
        <f t="shared" si="15"/>
        <v>120</v>
      </c>
      <c r="N64" s="68">
        <v>135</v>
      </c>
      <c r="O64" s="69">
        <f t="shared" si="16"/>
        <v>135</v>
      </c>
      <c r="P64" s="68">
        <v>145</v>
      </c>
      <c r="Q64" s="69">
        <f t="shared" si="17"/>
        <v>145</v>
      </c>
      <c r="R64" s="70"/>
      <c r="S64" s="67"/>
      <c r="T64" s="68">
        <v>70</v>
      </c>
      <c r="U64" s="69">
        <f t="shared" si="18"/>
        <v>70</v>
      </c>
      <c r="V64" s="68">
        <v>98</v>
      </c>
      <c r="W64" s="69">
        <f t="shared" si="19"/>
        <v>97.5</v>
      </c>
      <c r="X64" s="68">
        <v>-100</v>
      </c>
      <c r="Y64" s="69">
        <f t="shared" si="20"/>
        <v>0</v>
      </c>
      <c r="Z64" s="70"/>
      <c r="AA64" s="71">
        <f t="shared" si="21"/>
        <v>242.5</v>
      </c>
      <c r="AB64" s="68">
        <v>130</v>
      </c>
      <c r="AC64" s="69">
        <f t="shared" si="22"/>
        <v>130</v>
      </c>
      <c r="AD64" s="68">
        <v>-175.5</v>
      </c>
      <c r="AE64" s="69">
        <f t="shared" si="23"/>
        <v>0</v>
      </c>
      <c r="AF64" s="68">
        <v>-175.5</v>
      </c>
      <c r="AG64" s="69">
        <f t="shared" si="24"/>
        <v>0</v>
      </c>
      <c r="AH64" s="70"/>
      <c r="AI64" s="72">
        <f t="shared" si="25"/>
        <v>372.5</v>
      </c>
      <c r="AJ64" s="93">
        <v>1</v>
      </c>
      <c r="AK64" s="73">
        <f>IF(H64&lt;50,1.955,VLOOKUP(H64,'Reshel H'!$A$8:$E$133,IF(AV64&lt;0.25,2,IF(AV64&lt;0.5,3,IF(AV64&lt;0.75,4,5)))))</f>
        <v>1.423</v>
      </c>
      <c r="AL64" s="74">
        <f>IF(C64&lt;40,1,VLOOKUP(C64,'Reshel H'!$G$8:$H$59,2))</f>
        <v>1</v>
      </c>
      <c r="AM64" s="75">
        <f t="shared" si="14"/>
        <v>530.0675</v>
      </c>
      <c r="AN64" s="96">
        <v>160</v>
      </c>
      <c r="AO64" s="76">
        <v>0</v>
      </c>
      <c r="AP64" s="76">
        <v>170</v>
      </c>
      <c r="AQ64" s="76">
        <v>0</v>
      </c>
      <c r="AR64" s="76">
        <v>170</v>
      </c>
      <c r="AS64" s="77" t="s">
        <v>23</v>
      </c>
      <c r="AT64" s="20"/>
      <c r="AU64" s="20"/>
      <c r="AV64" s="43">
        <f t="shared" si="26"/>
        <v>0</v>
      </c>
    </row>
    <row r="65" spans="1:48" s="131" customFormat="1" ht="19.5" customHeight="1">
      <c r="A65" s="129"/>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row>
    <row r="66" spans="1:48" s="20" customFormat="1" ht="19.5" customHeight="1">
      <c r="A66" s="62">
        <f>A64+1</f>
        <v>47</v>
      </c>
      <c r="B66" s="78" t="s">
        <v>117</v>
      </c>
      <c r="C66" s="79">
        <v>15</v>
      </c>
      <c r="D66" s="80" t="s">
        <v>73</v>
      </c>
      <c r="E66" s="86" t="s">
        <v>60</v>
      </c>
      <c r="F66" s="87">
        <v>36326</v>
      </c>
      <c r="G66" s="82" t="s">
        <v>38</v>
      </c>
      <c r="H66" s="65">
        <v>64.2</v>
      </c>
      <c r="I66" s="66">
        <v>67.5</v>
      </c>
      <c r="J66" s="60">
        <v>67.5</v>
      </c>
      <c r="K66" s="67" t="s">
        <v>171</v>
      </c>
      <c r="L66" s="68">
        <v>-130</v>
      </c>
      <c r="M66" s="69">
        <f t="shared" si="15"/>
        <v>0</v>
      </c>
      <c r="N66" s="68">
        <v>-140</v>
      </c>
      <c r="O66" s="69">
        <f t="shared" si="16"/>
        <v>0</v>
      </c>
      <c r="P66" s="68">
        <v>140</v>
      </c>
      <c r="Q66" s="69">
        <f t="shared" si="17"/>
        <v>140</v>
      </c>
      <c r="R66" s="70"/>
      <c r="S66" s="67" t="s">
        <v>24</v>
      </c>
      <c r="T66" s="68">
        <v>-70</v>
      </c>
      <c r="U66" s="69">
        <f t="shared" si="18"/>
        <v>0</v>
      </c>
      <c r="V66" s="68">
        <v>70</v>
      </c>
      <c r="W66" s="69">
        <f t="shared" si="19"/>
        <v>70</v>
      </c>
      <c r="X66" s="68">
        <v>-80</v>
      </c>
      <c r="Y66" s="69">
        <f t="shared" si="20"/>
        <v>0</v>
      </c>
      <c r="Z66" s="70"/>
      <c r="AA66" s="71">
        <f t="shared" si="21"/>
        <v>210</v>
      </c>
      <c r="AB66" s="68">
        <v>130</v>
      </c>
      <c r="AC66" s="69">
        <f t="shared" si="22"/>
        <v>130</v>
      </c>
      <c r="AD66" s="68">
        <v>-140</v>
      </c>
      <c r="AE66" s="69">
        <f t="shared" si="23"/>
        <v>0</v>
      </c>
      <c r="AF66" s="68">
        <v>140</v>
      </c>
      <c r="AG66" s="69">
        <f t="shared" si="24"/>
        <v>140</v>
      </c>
      <c r="AH66" s="70"/>
      <c r="AI66" s="72">
        <f t="shared" si="25"/>
        <v>350</v>
      </c>
      <c r="AJ66" s="93">
        <v>1</v>
      </c>
      <c r="AK66" s="73">
        <f>IF(H66&lt;50,1.955,VLOOKUP(H66,'Reshel H'!$A$8:$E$133,IF(AV66&lt;0.25,2,IF(AV66&lt;0.5,3,IF(AV66&lt;0.75,4,5)))))</f>
        <v>1.311</v>
      </c>
      <c r="AL66" s="74">
        <f>IF(C66&lt;40,1,VLOOKUP(C66,'Reshel H'!$G$8:$H$59,2))</f>
        <v>1</v>
      </c>
      <c r="AM66" s="75">
        <f t="shared" si="14"/>
        <v>458.84999999999997</v>
      </c>
      <c r="AN66" s="96">
        <v>120</v>
      </c>
      <c r="AO66" s="76">
        <v>0</v>
      </c>
      <c r="AP66" s="76">
        <v>125</v>
      </c>
      <c r="AQ66" s="76">
        <v>0</v>
      </c>
      <c r="AR66" s="76">
        <v>125</v>
      </c>
      <c r="AS66" s="77" t="s">
        <v>23</v>
      </c>
      <c r="AV66" s="43">
        <f t="shared" si="26"/>
        <v>0.20000000000000284</v>
      </c>
    </row>
    <row r="67" spans="1:48" s="20" customFormat="1" ht="19.5" customHeight="1" hidden="1">
      <c r="A67" s="62">
        <f t="shared" si="13"/>
        <v>48</v>
      </c>
      <c r="B67" s="78" t="s">
        <v>123</v>
      </c>
      <c r="C67" s="79">
        <v>17</v>
      </c>
      <c r="D67" s="80" t="s">
        <v>73</v>
      </c>
      <c r="E67" s="86" t="s">
        <v>60</v>
      </c>
      <c r="F67" s="87">
        <v>35650</v>
      </c>
      <c r="G67" s="82" t="s">
        <v>11</v>
      </c>
      <c r="H67" s="65"/>
      <c r="I67" s="66">
        <v>67.5</v>
      </c>
      <c r="J67" s="60" t="s">
        <v>93</v>
      </c>
      <c r="K67" s="67" t="s">
        <v>24</v>
      </c>
      <c r="L67" s="68"/>
      <c r="M67" s="69">
        <f t="shared" si="15"/>
        <v>0</v>
      </c>
      <c r="N67" s="68"/>
      <c r="O67" s="69">
        <f t="shared" si="16"/>
        <v>0</v>
      </c>
      <c r="P67" s="68"/>
      <c r="Q67" s="69">
        <f t="shared" si="17"/>
        <v>0</v>
      </c>
      <c r="R67" s="70"/>
      <c r="S67" s="67" t="s">
        <v>24</v>
      </c>
      <c r="T67" s="68"/>
      <c r="U67" s="69">
        <f t="shared" si="18"/>
        <v>0</v>
      </c>
      <c r="V67" s="68"/>
      <c r="W67" s="69">
        <f t="shared" si="19"/>
        <v>0</v>
      </c>
      <c r="X67" s="68"/>
      <c r="Y67" s="69">
        <f t="shared" si="20"/>
        <v>0</v>
      </c>
      <c r="Z67" s="70"/>
      <c r="AA67" s="71">
        <f t="shared" si="21"/>
        <v>0</v>
      </c>
      <c r="AB67" s="68" t="s">
        <v>246</v>
      </c>
      <c r="AC67" s="69" t="e">
        <f t="shared" si="22"/>
        <v>#VALUE!</v>
      </c>
      <c r="AD67" s="68"/>
      <c r="AE67" s="69">
        <f t="shared" si="23"/>
        <v>0</v>
      </c>
      <c r="AF67" s="68"/>
      <c r="AG67" s="69">
        <f t="shared" si="24"/>
        <v>0</v>
      </c>
      <c r="AH67" s="70"/>
      <c r="AI67" s="125" t="e">
        <f>AA67+IF(MAX(AC67,AE67,AG67)&gt;0,MAX(AC67,AE67,AG67),0)</f>
        <v>#VALUE!</v>
      </c>
      <c r="AJ67" s="93">
        <v>1</v>
      </c>
      <c r="AK67" s="73">
        <f>IF(H67&lt;50,1.955,VLOOKUP(H67,'Reshel H'!$A$8:$E$133,IF(AV67&lt;0.25,2,IF(AV67&lt;0.5,3,IF(AV67&lt;0.75,4,5)))))</f>
        <v>1.955</v>
      </c>
      <c r="AL67" s="74">
        <f>IF(C67&lt;40,1,VLOOKUP(C67,'Reshel H'!$G$8:$H$59,2))</f>
        <v>1</v>
      </c>
      <c r="AM67" s="75" t="e">
        <f t="shared" si="14"/>
        <v>#VALUE!</v>
      </c>
      <c r="AN67" s="96">
        <v>120</v>
      </c>
      <c r="AO67" s="76">
        <v>0</v>
      </c>
      <c r="AP67" s="76">
        <v>125</v>
      </c>
      <c r="AQ67" s="76">
        <v>0</v>
      </c>
      <c r="AR67" s="76">
        <v>125</v>
      </c>
      <c r="AS67" s="77" t="s">
        <v>23</v>
      </c>
      <c r="AV67" s="43">
        <f t="shared" si="26"/>
        <v>0</v>
      </c>
    </row>
    <row r="68" spans="1:48" s="20" customFormat="1" ht="19.5" customHeight="1">
      <c r="A68" s="62">
        <f t="shared" si="13"/>
        <v>49</v>
      </c>
      <c r="B68" s="78" t="s">
        <v>149</v>
      </c>
      <c r="C68" s="79">
        <v>21</v>
      </c>
      <c r="D68" s="80" t="s">
        <v>145</v>
      </c>
      <c r="E68" s="86" t="s">
        <v>60</v>
      </c>
      <c r="F68" s="87">
        <v>34162</v>
      </c>
      <c r="G68" s="82" t="s">
        <v>84</v>
      </c>
      <c r="H68" s="65">
        <v>66.5</v>
      </c>
      <c r="I68" s="66">
        <v>67.5</v>
      </c>
      <c r="J68" s="60" t="s">
        <v>93</v>
      </c>
      <c r="K68" s="67" t="s">
        <v>303</v>
      </c>
      <c r="L68" s="68">
        <v>160</v>
      </c>
      <c r="M68" s="69">
        <f t="shared" si="15"/>
        <v>160</v>
      </c>
      <c r="N68" s="68">
        <v>170</v>
      </c>
      <c r="O68" s="69">
        <f t="shared" si="16"/>
        <v>170</v>
      </c>
      <c r="P68" s="68">
        <v>180</v>
      </c>
      <c r="Q68" s="69">
        <f t="shared" si="17"/>
        <v>180</v>
      </c>
      <c r="R68" s="70"/>
      <c r="S68" s="67" t="s">
        <v>24</v>
      </c>
      <c r="T68" s="68">
        <v>100</v>
      </c>
      <c r="U68" s="69">
        <f t="shared" si="18"/>
        <v>100</v>
      </c>
      <c r="V68" s="68">
        <v>110</v>
      </c>
      <c r="W68" s="69">
        <f t="shared" si="19"/>
        <v>110</v>
      </c>
      <c r="X68" s="68">
        <v>-115</v>
      </c>
      <c r="Y68" s="69">
        <f t="shared" si="20"/>
        <v>0</v>
      </c>
      <c r="Z68" s="70"/>
      <c r="AA68" s="71">
        <f t="shared" si="21"/>
        <v>290</v>
      </c>
      <c r="AB68" s="68">
        <v>-200</v>
      </c>
      <c r="AC68" s="69">
        <f t="shared" si="22"/>
        <v>0</v>
      </c>
      <c r="AD68" s="68">
        <v>200</v>
      </c>
      <c r="AE68" s="69">
        <f t="shared" si="23"/>
        <v>200</v>
      </c>
      <c r="AF68" s="68">
        <v>212.5</v>
      </c>
      <c r="AG68" s="69">
        <f t="shared" si="24"/>
        <v>212.5</v>
      </c>
      <c r="AH68" s="70"/>
      <c r="AI68" s="72">
        <f t="shared" si="25"/>
        <v>502.5</v>
      </c>
      <c r="AJ68" s="93">
        <v>1</v>
      </c>
      <c r="AK68" s="73">
        <f>IF(H68&lt;50,1.955,VLOOKUP(H68,'Reshel H'!$A$8:$E$133,IF(AV68&lt;0.25,2,IF(AV68&lt;0.5,3,IF(AV68&lt;0.75,4,5)))))</f>
        <v>1.257</v>
      </c>
      <c r="AL68" s="74">
        <f>IF(C68&lt;40,1,VLOOKUP(C68,'Reshel H'!$G$8:$H$59,2))</f>
        <v>1</v>
      </c>
      <c r="AM68" s="75">
        <f t="shared" si="14"/>
        <v>631.6424999999999</v>
      </c>
      <c r="AN68" s="96">
        <v>105</v>
      </c>
      <c r="AO68" s="76">
        <v>0</v>
      </c>
      <c r="AP68" s="76">
        <v>105</v>
      </c>
      <c r="AQ68" s="76">
        <v>0</v>
      </c>
      <c r="AR68" s="76">
        <v>105</v>
      </c>
      <c r="AS68" s="77" t="s">
        <v>23</v>
      </c>
      <c r="AV68" s="43">
        <f t="shared" si="26"/>
        <v>0.5</v>
      </c>
    </row>
    <row r="69" spans="1:48" s="20" customFormat="1" ht="19.5" customHeight="1">
      <c r="A69" s="62">
        <f>A68+1</f>
        <v>50</v>
      </c>
      <c r="B69" s="78" t="s">
        <v>178</v>
      </c>
      <c r="C69" s="79">
        <v>37</v>
      </c>
      <c r="D69" s="80" t="s">
        <v>159</v>
      </c>
      <c r="E69" s="86" t="s">
        <v>60</v>
      </c>
      <c r="F69" s="87">
        <v>28202</v>
      </c>
      <c r="G69" s="82" t="s">
        <v>18</v>
      </c>
      <c r="H69" s="65">
        <v>65</v>
      </c>
      <c r="I69" s="66">
        <v>67.5</v>
      </c>
      <c r="J69" s="60" t="s">
        <v>93</v>
      </c>
      <c r="K69" s="67" t="s">
        <v>79</v>
      </c>
      <c r="L69" s="68">
        <v>225</v>
      </c>
      <c r="M69" s="69">
        <f t="shared" si="15"/>
        <v>225</v>
      </c>
      <c r="N69" s="68">
        <v>237.5</v>
      </c>
      <c r="O69" s="69">
        <f t="shared" si="16"/>
        <v>237.5</v>
      </c>
      <c r="P69" s="68">
        <v>250</v>
      </c>
      <c r="Q69" s="69">
        <f t="shared" si="17"/>
        <v>250</v>
      </c>
      <c r="R69" s="70"/>
      <c r="S69" s="67" t="s">
        <v>12</v>
      </c>
      <c r="T69" s="68">
        <v>132.5</v>
      </c>
      <c r="U69" s="69">
        <f t="shared" si="18"/>
        <v>132.5</v>
      </c>
      <c r="V69" s="68">
        <v>150</v>
      </c>
      <c r="W69" s="69">
        <f t="shared" si="19"/>
        <v>150</v>
      </c>
      <c r="X69" s="68">
        <v>-160.5</v>
      </c>
      <c r="Y69" s="69">
        <f t="shared" si="20"/>
        <v>0</v>
      </c>
      <c r="Z69" s="70"/>
      <c r="AA69" s="71">
        <f t="shared" si="21"/>
        <v>400</v>
      </c>
      <c r="AB69" s="68">
        <v>195</v>
      </c>
      <c r="AC69" s="69">
        <f t="shared" si="22"/>
        <v>195</v>
      </c>
      <c r="AD69" s="68">
        <v>212.5</v>
      </c>
      <c r="AE69" s="69">
        <f t="shared" si="23"/>
        <v>212.5</v>
      </c>
      <c r="AF69" s="68">
        <v>-220</v>
      </c>
      <c r="AG69" s="69">
        <f t="shared" si="24"/>
        <v>0</v>
      </c>
      <c r="AH69" s="70"/>
      <c r="AI69" s="72">
        <f t="shared" si="25"/>
        <v>612.5</v>
      </c>
      <c r="AJ69" s="93">
        <v>1</v>
      </c>
      <c r="AK69" s="73">
        <f>IF(H69&lt;50,1.955,VLOOKUP(H69,'Reshel H'!$A$8:$E$133,IF(AV69&lt;0.25,2,IF(AV69&lt;0.5,3,IF(AV69&lt;0.75,4,5)))))</f>
        <v>1.29</v>
      </c>
      <c r="AL69" s="74">
        <f>IF(C69&lt;40,1,VLOOKUP(C69,'Reshel H'!$G$8:$H$59,2))</f>
        <v>1</v>
      </c>
      <c r="AM69" s="75">
        <f t="shared" si="14"/>
        <v>790.125</v>
      </c>
      <c r="AN69" s="96">
        <v>105</v>
      </c>
      <c r="AO69" s="76">
        <v>0</v>
      </c>
      <c r="AP69" s="76">
        <v>105</v>
      </c>
      <c r="AQ69" s="76">
        <v>0</v>
      </c>
      <c r="AR69" s="76">
        <v>105</v>
      </c>
      <c r="AS69" s="77" t="s">
        <v>23</v>
      </c>
      <c r="AV69" s="43">
        <f t="shared" si="26"/>
        <v>0</v>
      </c>
    </row>
    <row r="70" spans="1:48" ht="19.5" customHeight="1">
      <c r="A70" s="62">
        <f t="shared" si="13"/>
        <v>51</v>
      </c>
      <c r="B70" s="78" t="s">
        <v>179</v>
      </c>
      <c r="C70" s="79">
        <v>25</v>
      </c>
      <c r="D70" s="80" t="s">
        <v>159</v>
      </c>
      <c r="E70" s="86" t="s">
        <v>60</v>
      </c>
      <c r="F70" s="87">
        <v>32349</v>
      </c>
      <c r="G70" s="82" t="s">
        <v>16</v>
      </c>
      <c r="H70" s="65">
        <v>66.8</v>
      </c>
      <c r="I70" s="66">
        <v>67.5</v>
      </c>
      <c r="J70" s="60" t="s">
        <v>93</v>
      </c>
      <c r="K70" s="67" t="s">
        <v>174</v>
      </c>
      <c r="L70" s="68">
        <v>180</v>
      </c>
      <c r="M70" s="69">
        <f t="shared" si="15"/>
        <v>180</v>
      </c>
      <c r="N70" s="68">
        <v>-190</v>
      </c>
      <c r="O70" s="69">
        <f t="shared" si="16"/>
        <v>0</v>
      </c>
      <c r="P70" s="68">
        <v>-195</v>
      </c>
      <c r="Q70" s="69">
        <f t="shared" si="17"/>
        <v>0</v>
      </c>
      <c r="R70" s="70"/>
      <c r="S70" s="67" t="s">
        <v>24</v>
      </c>
      <c r="T70" s="68">
        <v>110</v>
      </c>
      <c r="U70" s="69">
        <f t="shared" si="18"/>
        <v>110</v>
      </c>
      <c r="V70" s="68">
        <v>120</v>
      </c>
      <c r="W70" s="69">
        <f t="shared" si="19"/>
        <v>120</v>
      </c>
      <c r="X70" s="68">
        <v>-130</v>
      </c>
      <c r="Y70" s="69">
        <f t="shared" si="20"/>
        <v>0</v>
      </c>
      <c r="Z70" s="70"/>
      <c r="AA70" s="71">
        <f t="shared" si="21"/>
        <v>300</v>
      </c>
      <c r="AB70" s="68">
        <v>170</v>
      </c>
      <c r="AC70" s="69">
        <f t="shared" si="22"/>
        <v>170</v>
      </c>
      <c r="AD70" s="68">
        <v>180</v>
      </c>
      <c r="AE70" s="69">
        <f t="shared" si="23"/>
        <v>180</v>
      </c>
      <c r="AF70" s="68">
        <v>-195</v>
      </c>
      <c r="AG70" s="69">
        <f t="shared" si="24"/>
        <v>0</v>
      </c>
      <c r="AH70" s="70"/>
      <c r="AI70" s="72">
        <f t="shared" si="25"/>
        <v>480</v>
      </c>
      <c r="AJ70" s="93">
        <v>2</v>
      </c>
      <c r="AK70" s="73">
        <f>IF(H70&lt;50,1.955,VLOOKUP(H70,'Reshel H'!$A$8:$E$133,IF(AV70&lt;0.25,2,IF(AV70&lt;0.5,3,IF(AV70&lt;0.75,4,5)))))</f>
        <v>1.252</v>
      </c>
      <c r="AL70" s="74">
        <f>IF(C70&lt;40,1,VLOOKUP(C70,'Reshel H'!$G$8:$H$59,2))</f>
        <v>1</v>
      </c>
      <c r="AM70" s="75">
        <f t="shared" si="14"/>
        <v>600.96</v>
      </c>
      <c r="AN70" s="96">
        <v>105</v>
      </c>
      <c r="AO70" s="76">
        <v>0</v>
      </c>
      <c r="AP70" s="76">
        <v>105</v>
      </c>
      <c r="AQ70" s="76">
        <v>0</v>
      </c>
      <c r="AR70" s="76">
        <v>105</v>
      </c>
      <c r="AS70" s="77" t="s">
        <v>23</v>
      </c>
      <c r="AT70" s="20"/>
      <c r="AU70" s="20"/>
      <c r="AV70" s="43">
        <f t="shared" si="26"/>
        <v>0.7999999999999972</v>
      </c>
    </row>
    <row r="71" spans="1:48" ht="19.5" customHeight="1" hidden="1">
      <c r="A71" s="62">
        <f t="shared" si="13"/>
        <v>52</v>
      </c>
      <c r="B71" s="78" t="s">
        <v>156</v>
      </c>
      <c r="C71" s="79">
        <v>64</v>
      </c>
      <c r="D71" s="80" t="s">
        <v>34</v>
      </c>
      <c r="E71" s="86" t="s">
        <v>60</v>
      </c>
      <c r="F71" s="87">
        <v>18412</v>
      </c>
      <c r="G71" s="82" t="s">
        <v>26</v>
      </c>
      <c r="H71" s="65"/>
      <c r="I71" s="66">
        <v>67.5</v>
      </c>
      <c r="J71" s="60" t="s">
        <v>93</v>
      </c>
      <c r="K71" s="67" t="s">
        <v>27</v>
      </c>
      <c r="L71" s="68"/>
      <c r="M71" s="69">
        <f t="shared" si="15"/>
        <v>0</v>
      </c>
      <c r="N71" s="68"/>
      <c r="O71" s="69">
        <f t="shared" si="16"/>
        <v>0</v>
      </c>
      <c r="P71" s="68"/>
      <c r="Q71" s="69">
        <f t="shared" si="17"/>
        <v>0</v>
      </c>
      <c r="R71" s="70"/>
      <c r="S71" s="67" t="s">
        <v>27</v>
      </c>
      <c r="T71" s="68"/>
      <c r="U71" s="69">
        <f t="shared" si="18"/>
        <v>0</v>
      </c>
      <c r="V71" s="68"/>
      <c r="W71" s="69">
        <f t="shared" si="19"/>
        <v>0</v>
      </c>
      <c r="X71" s="68"/>
      <c r="Y71" s="69">
        <f t="shared" si="20"/>
        <v>0</v>
      </c>
      <c r="Z71" s="70"/>
      <c r="AA71" s="71">
        <f t="shared" si="21"/>
        <v>0</v>
      </c>
      <c r="AB71" s="68"/>
      <c r="AC71" s="69">
        <f t="shared" si="22"/>
        <v>0</v>
      </c>
      <c r="AD71" s="68"/>
      <c r="AE71" s="69">
        <f t="shared" si="23"/>
        <v>0</v>
      </c>
      <c r="AF71" s="68"/>
      <c r="AG71" s="69">
        <f t="shared" si="24"/>
        <v>0</v>
      </c>
      <c r="AH71" s="70"/>
      <c r="AI71" s="72">
        <f t="shared" si="25"/>
        <v>0</v>
      </c>
      <c r="AJ71" s="93">
        <v>1</v>
      </c>
      <c r="AK71" s="73">
        <f>IF(H71&lt;50,1.955,VLOOKUP(H71,'Reshel H'!$A$8:$E$133,IF(AV71&lt;0.25,2,IF(AV71&lt;0.5,3,IF(AV71&lt;0.75,4,5)))))</f>
        <v>1.955</v>
      </c>
      <c r="AL71" s="74">
        <f>IF(C71&lt;40,1,VLOOKUP(C71,'Reshel H'!$G$8:$H$59,2))</f>
        <v>1.45</v>
      </c>
      <c r="AM71" s="75">
        <f t="shared" si="14"/>
        <v>0</v>
      </c>
      <c r="AN71" s="96">
        <v>105</v>
      </c>
      <c r="AO71" s="76">
        <v>0</v>
      </c>
      <c r="AP71" s="76">
        <v>115</v>
      </c>
      <c r="AQ71" s="76">
        <v>0</v>
      </c>
      <c r="AR71" s="76">
        <v>115</v>
      </c>
      <c r="AS71" s="77" t="s">
        <v>23</v>
      </c>
      <c r="AT71" s="20"/>
      <c r="AU71" s="20"/>
      <c r="AV71" s="43">
        <f t="shared" si="26"/>
        <v>0</v>
      </c>
    </row>
    <row r="72" spans="1:48" s="131" customFormat="1" ht="19.5" customHeight="1">
      <c r="A72" s="129"/>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row>
    <row r="73" spans="1:48" s="20" customFormat="1" ht="19.5" customHeight="1">
      <c r="A73" s="62">
        <f>A71+1</f>
        <v>53</v>
      </c>
      <c r="B73" s="78" t="s">
        <v>122</v>
      </c>
      <c r="C73" s="79">
        <v>23</v>
      </c>
      <c r="D73" s="80" t="s">
        <v>73</v>
      </c>
      <c r="E73" s="86" t="s">
        <v>60</v>
      </c>
      <c r="F73" s="87">
        <v>29542</v>
      </c>
      <c r="G73" s="82" t="s">
        <v>84</v>
      </c>
      <c r="H73" s="65">
        <v>74.5</v>
      </c>
      <c r="I73" s="66">
        <v>75</v>
      </c>
      <c r="J73" s="60">
        <v>75</v>
      </c>
      <c r="K73" s="67" t="s">
        <v>310</v>
      </c>
      <c r="L73" s="68">
        <v>100</v>
      </c>
      <c r="M73" s="69">
        <f aca="true" t="shared" si="27" ref="M73:M79">IF(L73&lt;0,0,FLOOR(L73,2.5))</f>
        <v>100</v>
      </c>
      <c r="N73" s="68">
        <v>115</v>
      </c>
      <c r="O73" s="69">
        <f aca="true" t="shared" si="28" ref="O73:O79">IF(N73&lt;0,0,FLOOR(N73,2.5))</f>
        <v>115</v>
      </c>
      <c r="P73" s="68">
        <v>-125</v>
      </c>
      <c r="Q73" s="69">
        <f aca="true" t="shared" si="29" ref="Q73:Q79">IF(P73&lt;0,0,FLOOR(P73,2.5))</f>
        <v>0</v>
      </c>
      <c r="R73" s="70"/>
      <c r="S73" s="67" t="s">
        <v>24</v>
      </c>
      <c r="T73" s="68">
        <v>80</v>
      </c>
      <c r="U73" s="69">
        <f aca="true" t="shared" si="30" ref="U73:U79">IF(T73&lt;0,0,FLOOR(T73,2.5))</f>
        <v>80</v>
      </c>
      <c r="V73" s="68">
        <v>90</v>
      </c>
      <c r="W73" s="69">
        <f aca="true" t="shared" si="31" ref="W73:W79">IF(V73&lt;0,0,FLOOR(V73,2.5))</f>
        <v>90</v>
      </c>
      <c r="X73" s="68">
        <v>-100</v>
      </c>
      <c r="Y73" s="69">
        <f aca="true" t="shared" si="32" ref="Y73:Y79">IF(X73&lt;0,0,FLOOR(X73,2.5))</f>
        <v>0</v>
      </c>
      <c r="Z73" s="70"/>
      <c r="AA73" s="71">
        <f aca="true" t="shared" si="33" ref="AA73:AA79">IF(MAX(M73,O73,Q73)&gt;0,MAX(M73,O73,Q73),0)+IF(MAX(U73,W73,Y73)&gt;0,MAX(U73,W73,Y73),0)</f>
        <v>205</v>
      </c>
      <c r="AB73" s="68">
        <v>170</v>
      </c>
      <c r="AC73" s="69">
        <f aca="true" t="shared" si="34" ref="AC73:AC79">IF(AB73&lt;0,0,FLOOR(AB73,2.5))</f>
        <v>170</v>
      </c>
      <c r="AD73" s="68">
        <v>190</v>
      </c>
      <c r="AE73" s="69">
        <f aca="true" t="shared" si="35" ref="AE73:AE79">IF(AD73&lt;0,0,FLOOR(AD73,2.5))</f>
        <v>190</v>
      </c>
      <c r="AF73" s="68">
        <v>-200</v>
      </c>
      <c r="AG73" s="69">
        <f aca="true" t="shared" si="36" ref="AG73:AG79">IF(AF73&lt;0,0,FLOOR(AF73,2.5))</f>
        <v>0</v>
      </c>
      <c r="AH73" s="70"/>
      <c r="AI73" s="72">
        <f aca="true" t="shared" si="37" ref="AI73:AI79">AA73+IF(MAX(AC73,AE73,AG73)&gt;0,MAX(AC73,AE73,AG73),0)</f>
        <v>395</v>
      </c>
      <c r="AJ73" s="93">
        <v>3</v>
      </c>
      <c r="AK73" s="73">
        <f>IF(H73&lt;50,1.955,VLOOKUP(H73,'Reshel H'!$A$8:$E$133,IF(AV73&lt;0.25,2,IF(AV73&lt;0.5,3,IF(AV73&lt;0.75,4,5)))))</f>
        <v>1.124</v>
      </c>
      <c r="AL73" s="74">
        <f>IF(C73&lt;40,1,VLOOKUP(C73,'Reshel H'!$G$8:$H$59,2))</f>
        <v>1</v>
      </c>
      <c r="AM73" s="75">
        <f aca="true" t="shared" si="38" ref="AM73:AM79">AI73*AK73*AL73</f>
        <v>443.98</v>
      </c>
      <c r="AN73" s="96">
        <v>150</v>
      </c>
      <c r="AO73" s="76">
        <v>0</v>
      </c>
      <c r="AP73" s="76">
        <v>150</v>
      </c>
      <c r="AQ73" s="76">
        <v>0</v>
      </c>
      <c r="AR73" s="76">
        <v>150</v>
      </c>
      <c r="AS73" s="77" t="s">
        <v>23</v>
      </c>
      <c r="AV73" s="43">
        <f>MOD(H73,1)</f>
        <v>0.5</v>
      </c>
    </row>
    <row r="74" spans="1:48" s="20" customFormat="1" ht="19.5" customHeight="1">
      <c r="A74" s="62">
        <f t="shared" si="13"/>
        <v>54</v>
      </c>
      <c r="B74" s="78" t="s">
        <v>128</v>
      </c>
      <c r="C74" s="79">
        <v>13</v>
      </c>
      <c r="D74" s="80" t="s">
        <v>73</v>
      </c>
      <c r="E74" s="86" t="s">
        <v>60</v>
      </c>
      <c r="F74" s="87">
        <v>36581</v>
      </c>
      <c r="G74" s="82" t="s">
        <v>38</v>
      </c>
      <c r="H74" s="65">
        <v>73.1</v>
      </c>
      <c r="I74" s="66">
        <v>75</v>
      </c>
      <c r="J74" s="60">
        <v>75</v>
      </c>
      <c r="K74" s="67" t="s">
        <v>171</v>
      </c>
      <c r="L74" s="68">
        <v>25</v>
      </c>
      <c r="M74" s="69">
        <f t="shared" si="27"/>
        <v>25</v>
      </c>
      <c r="N74" s="68">
        <v>40</v>
      </c>
      <c r="O74" s="69">
        <f t="shared" si="28"/>
        <v>40</v>
      </c>
      <c r="P74" s="68">
        <v>55</v>
      </c>
      <c r="Q74" s="69">
        <f t="shared" si="29"/>
        <v>55</v>
      </c>
      <c r="R74" s="70"/>
      <c r="S74" s="67" t="s">
        <v>24</v>
      </c>
      <c r="T74" s="68">
        <v>25</v>
      </c>
      <c r="U74" s="69">
        <f t="shared" si="30"/>
        <v>25</v>
      </c>
      <c r="V74" s="68">
        <v>-37.5</v>
      </c>
      <c r="W74" s="69">
        <f t="shared" si="31"/>
        <v>0</v>
      </c>
      <c r="X74" s="68">
        <v>-37.5</v>
      </c>
      <c r="Y74" s="69">
        <f t="shared" si="32"/>
        <v>0</v>
      </c>
      <c r="Z74" s="70"/>
      <c r="AA74" s="71">
        <f t="shared" si="33"/>
        <v>80</v>
      </c>
      <c r="AB74" s="68">
        <v>80</v>
      </c>
      <c r="AC74" s="69">
        <f t="shared" si="34"/>
        <v>80</v>
      </c>
      <c r="AD74" s="68"/>
      <c r="AE74" s="69">
        <f t="shared" si="35"/>
        <v>0</v>
      </c>
      <c r="AF74" s="68"/>
      <c r="AG74" s="69">
        <f t="shared" si="36"/>
        <v>0</v>
      </c>
      <c r="AH74" s="70"/>
      <c r="AI74" s="72">
        <f t="shared" si="37"/>
        <v>160</v>
      </c>
      <c r="AJ74" s="93">
        <v>1</v>
      </c>
      <c r="AK74" s="73">
        <f>IF(H74&lt;50,1.955,VLOOKUP(H74,'Reshel H'!$A$8:$E$133,IF(AV74&lt;0.25,2,IF(AV74&lt;0.5,3,IF(AV74&lt;0.75,4,5)))))</f>
        <v>1.147</v>
      </c>
      <c r="AL74" s="74">
        <f>IF(C74&lt;40,1,VLOOKUP(C74,'Reshel H'!$G$8:$H$59,2))</f>
        <v>1</v>
      </c>
      <c r="AM74" s="75">
        <f t="shared" si="38"/>
        <v>183.52</v>
      </c>
      <c r="AN74" s="96">
        <v>122.5</v>
      </c>
      <c r="AO74" s="76">
        <v>0</v>
      </c>
      <c r="AP74" s="76">
        <v>130</v>
      </c>
      <c r="AQ74" s="76">
        <v>0</v>
      </c>
      <c r="AR74" s="76">
        <v>130</v>
      </c>
      <c r="AS74" s="77" t="s">
        <v>23</v>
      </c>
      <c r="AV74" s="43">
        <f>MOD(H74,1)</f>
        <v>0.09999999999999432</v>
      </c>
    </row>
    <row r="75" spans="1:48" s="20" customFormat="1" ht="19.5" customHeight="1">
      <c r="A75" s="62">
        <f t="shared" si="13"/>
        <v>55</v>
      </c>
      <c r="B75" s="63" t="s">
        <v>91</v>
      </c>
      <c r="C75" s="91">
        <v>16</v>
      </c>
      <c r="D75" s="91" t="s">
        <v>73</v>
      </c>
      <c r="E75" s="86" t="s">
        <v>60</v>
      </c>
      <c r="F75" s="58">
        <v>35960</v>
      </c>
      <c r="G75" s="57" t="s">
        <v>77</v>
      </c>
      <c r="H75" s="65">
        <v>72</v>
      </c>
      <c r="I75" s="66">
        <v>75</v>
      </c>
      <c r="J75" s="60" t="s">
        <v>78</v>
      </c>
      <c r="K75" s="67" t="s">
        <v>310</v>
      </c>
      <c r="L75" s="68">
        <v>110</v>
      </c>
      <c r="M75" s="69">
        <f t="shared" si="27"/>
        <v>110</v>
      </c>
      <c r="N75" s="68">
        <v>120</v>
      </c>
      <c r="O75" s="69">
        <f t="shared" si="28"/>
        <v>120</v>
      </c>
      <c r="P75" s="68">
        <v>130</v>
      </c>
      <c r="Q75" s="69">
        <f t="shared" si="29"/>
        <v>130</v>
      </c>
      <c r="R75" s="70"/>
      <c r="S75" s="67" t="s">
        <v>24</v>
      </c>
      <c r="T75" s="68">
        <v>80</v>
      </c>
      <c r="U75" s="69">
        <f t="shared" si="30"/>
        <v>80</v>
      </c>
      <c r="V75" s="68">
        <v>90</v>
      </c>
      <c r="W75" s="69">
        <f t="shared" si="31"/>
        <v>90</v>
      </c>
      <c r="X75" s="68">
        <v>92.5</v>
      </c>
      <c r="Y75" s="69">
        <f t="shared" si="32"/>
        <v>92.5</v>
      </c>
      <c r="Z75" s="70"/>
      <c r="AA75" s="71">
        <f t="shared" si="33"/>
        <v>222.5</v>
      </c>
      <c r="AB75" s="68">
        <v>160</v>
      </c>
      <c r="AC75" s="69">
        <f t="shared" si="34"/>
        <v>160</v>
      </c>
      <c r="AD75" s="68">
        <v>180</v>
      </c>
      <c r="AE75" s="69">
        <f t="shared" si="35"/>
        <v>180</v>
      </c>
      <c r="AF75" s="68">
        <v>185</v>
      </c>
      <c r="AG75" s="69">
        <f t="shared" si="36"/>
        <v>185</v>
      </c>
      <c r="AH75" s="70"/>
      <c r="AI75" s="72">
        <f t="shared" si="37"/>
        <v>407.5</v>
      </c>
      <c r="AJ75" s="93">
        <v>1</v>
      </c>
      <c r="AK75" s="36">
        <v>1.58</v>
      </c>
      <c r="AL75" s="74">
        <f>IF(C75&lt;40,1,VLOOKUP(C75,'Reshel H'!$G$8:$H$59,2))</f>
        <v>1</v>
      </c>
      <c r="AM75" s="75">
        <f t="shared" si="38"/>
        <v>643.85</v>
      </c>
      <c r="AN75" s="96">
        <v>122.5</v>
      </c>
      <c r="AO75" s="76">
        <v>0</v>
      </c>
      <c r="AP75" s="76">
        <v>130</v>
      </c>
      <c r="AQ75" s="76">
        <v>0</v>
      </c>
      <c r="AR75" s="76">
        <v>130</v>
      </c>
      <c r="AS75" s="77" t="s">
        <v>23</v>
      </c>
      <c r="AV75" s="43" t="e">
        <f>MOD(#REF!,1)</f>
        <v>#REF!</v>
      </c>
    </row>
    <row r="76" spans="1:48" s="20" customFormat="1" ht="19.5" customHeight="1" hidden="1">
      <c r="A76" s="62">
        <f t="shared" si="13"/>
        <v>56</v>
      </c>
      <c r="B76" s="78" t="s">
        <v>180</v>
      </c>
      <c r="C76" s="79">
        <v>18</v>
      </c>
      <c r="D76" s="80" t="s">
        <v>159</v>
      </c>
      <c r="E76" s="86" t="s">
        <v>60</v>
      </c>
      <c r="F76" s="87">
        <v>34890</v>
      </c>
      <c r="G76" s="82" t="s">
        <v>15</v>
      </c>
      <c r="H76" s="65"/>
      <c r="I76" s="66">
        <v>75</v>
      </c>
      <c r="J76" s="60" t="s">
        <v>78</v>
      </c>
      <c r="K76" s="67" t="s">
        <v>33</v>
      </c>
      <c r="L76" s="68"/>
      <c r="M76" s="69">
        <f t="shared" si="27"/>
        <v>0</v>
      </c>
      <c r="N76" s="68"/>
      <c r="O76" s="69">
        <f t="shared" si="28"/>
        <v>0</v>
      </c>
      <c r="P76" s="68"/>
      <c r="Q76" s="69">
        <f t="shared" si="29"/>
        <v>0</v>
      </c>
      <c r="R76" s="70"/>
      <c r="S76" s="67" t="s">
        <v>79</v>
      </c>
      <c r="T76" s="68"/>
      <c r="U76" s="69">
        <f t="shared" si="30"/>
        <v>0</v>
      </c>
      <c r="V76" s="68"/>
      <c r="W76" s="69">
        <f t="shared" si="31"/>
        <v>0</v>
      </c>
      <c r="X76" s="68"/>
      <c r="Y76" s="69">
        <f t="shared" si="32"/>
        <v>0</v>
      </c>
      <c r="Z76" s="70"/>
      <c r="AA76" s="71">
        <f t="shared" si="33"/>
        <v>0</v>
      </c>
      <c r="AB76" s="68"/>
      <c r="AC76" s="69">
        <f t="shared" si="34"/>
        <v>0</v>
      </c>
      <c r="AD76" s="68"/>
      <c r="AE76" s="69">
        <f t="shared" si="35"/>
        <v>0</v>
      </c>
      <c r="AF76" s="68"/>
      <c r="AG76" s="69">
        <f t="shared" si="36"/>
        <v>0</v>
      </c>
      <c r="AH76" s="70"/>
      <c r="AI76" s="72">
        <f t="shared" si="37"/>
        <v>0</v>
      </c>
      <c r="AJ76" s="93">
        <v>1</v>
      </c>
      <c r="AK76" s="73">
        <f>IF(H76&lt;50,1.955,VLOOKUP(H76,'Reshel H'!$A$8:$E$133,IF(AV76&lt;0.25,2,IF(AV76&lt;0.5,3,IF(AV76&lt;0.75,4,5)))))</f>
        <v>1.955</v>
      </c>
      <c r="AL76" s="74">
        <f>IF(C76&lt;40,1,VLOOKUP(C76,'Reshel H'!$G$8:$H$59,2))</f>
        <v>1</v>
      </c>
      <c r="AM76" s="75">
        <f t="shared" si="38"/>
        <v>0</v>
      </c>
      <c r="AN76" s="96">
        <v>122.5</v>
      </c>
      <c r="AO76" s="76">
        <v>0</v>
      </c>
      <c r="AP76" s="76">
        <v>130</v>
      </c>
      <c r="AQ76" s="76">
        <v>0</v>
      </c>
      <c r="AR76" s="76">
        <v>130</v>
      </c>
      <c r="AS76" s="77" t="s">
        <v>23</v>
      </c>
      <c r="AV76" s="43">
        <f>MOD(H76,1)</f>
        <v>0</v>
      </c>
    </row>
    <row r="77" spans="1:48" s="20" customFormat="1" ht="19.5" customHeight="1">
      <c r="A77" s="62">
        <f t="shared" si="13"/>
        <v>57</v>
      </c>
      <c r="B77" s="78" t="s">
        <v>181</v>
      </c>
      <c r="C77" s="79">
        <v>19</v>
      </c>
      <c r="D77" s="80" t="s">
        <v>159</v>
      </c>
      <c r="E77" s="86" t="s">
        <v>60</v>
      </c>
      <c r="F77" s="87">
        <v>34611</v>
      </c>
      <c r="G77" s="82" t="s">
        <v>15</v>
      </c>
      <c r="H77" s="65">
        <v>73.2</v>
      </c>
      <c r="I77" s="66">
        <v>75</v>
      </c>
      <c r="J77" s="60" t="s">
        <v>78</v>
      </c>
      <c r="K77" s="67" t="s">
        <v>174</v>
      </c>
      <c r="L77" s="68">
        <v>140</v>
      </c>
      <c r="M77" s="69">
        <f t="shared" si="27"/>
        <v>140</v>
      </c>
      <c r="N77" s="68">
        <v>145</v>
      </c>
      <c r="O77" s="69">
        <f t="shared" si="28"/>
        <v>145</v>
      </c>
      <c r="P77" s="68">
        <v>-150</v>
      </c>
      <c r="Q77" s="69">
        <f t="shared" si="29"/>
        <v>0</v>
      </c>
      <c r="R77" s="70"/>
      <c r="S77" s="67" t="s">
        <v>24</v>
      </c>
      <c r="T77" s="68">
        <v>95</v>
      </c>
      <c r="U77" s="69">
        <f t="shared" si="30"/>
        <v>95</v>
      </c>
      <c r="V77" s="68">
        <v>102.5</v>
      </c>
      <c r="W77" s="69">
        <f t="shared" si="31"/>
        <v>102.5</v>
      </c>
      <c r="X77" s="68">
        <v>-110</v>
      </c>
      <c r="Y77" s="69">
        <f t="shared" si="32"/>
        <v>0</v>
      </c>
      <c r="Z77" s="70"/>
      <c r="AA77" s="71">
        <f t="shared" si="33"/>
        <v>247.5</v>
      </c>
      <c r="AB77" s="68">
        <v>170</v>
      </c>
      <c r="AC77" s="69">
        <f t="shared" si="34"/>
        <v>170</v>
      </c>
      <c r="AD77" s="68">
        <v>180</v>
      </c>
      <c r="AE77" s="69">
        <f t="shared" si="35"/>
        <v>180</v>
      </c>
      <c r="AF77" s="68">
        <v>-182.5</v>
      </c>
      <c r="AG77" s="69">
        <f t="shared" si="36"/>
        <v>0</v>
      </c>
      <c r="AH77" s="70"/>
      <c r="AI77" s="72">
        <f t="shared" si="37"/>
        <v>427.5</v>
      </c>
      <c r="AJ77" s="93">
        <v>2</v>
      </c>
      <c r="AK77" s="73">
        <f>IF(H77&lt;50,1.955,VLOOKUP(H77,'Reshel H'!$A$8:$E$133,IF(AV77&lt;0.25,2,IF(AV77&lt;0.5,3,IF(AV77&lt;0.75,4,5)))))</f>
        <v>1.147</v>
      </c>
      <c r="AL77" s="74">
        <f>IF(C77&lt;40,1,VLOOKUP(C77,'Reshel H'!$G$8:$H$59,2))</f>
        <v>1</v>
      </c>
      <c r="AM77" s="75">
        <f t="shared" si="38"/>
        <v>490.34250000000003</v>
      </c>
      <c r="AN77" s="96">
        <v>122.5</v>
      </c>
      <c r="AO77" s="76">
        <v>0</v>
      </c>
      <c r="AP77" s="76">
        <v>130</v>
      </c>
      <c r="AQ77" s="76">
        <v>0</v>
      </c>
      <c r="AR77" s="76">
        <v>130</v>
      </c>
      <c r="AS77" s="77" t="s">
        <v>23</v>
      </c>
      <c r="AV77" s="43">
        <f>MOD(H77,1)</f>
        <v>0.20000000000000284</v>
      </c>
    </row>
    <row r="78" spans="1:48" s="20" customFormat="1" ht="19.5" customHeight="1" hidden="1">
      <c r="A78" s="62">
        <f t="shared" si="13"/>
        <v>58</v>
      </c>
      <c r="B78" s="78" t="s">
        <v>182</v>
      </c>
      <c r="C78" s="79">
        <v>23</v>
      </c>
      <c r="D78" s="80" t="s">
        <v>159</v>
      </c>
      <c r="E78" s="86" t="s">
        <v>60</v>
      </c>
      <c r="F78" s="87">
        <v>33280</v>
      </c>
      <c r="G78" s="82" t="s">
        <v>84</v>
      </c>
      <c r="H78" s="65"/>
      <c r="I78" s="66">
        <v>75</v>
      </c>
      <c r="J78" s="60" t="s">
        <v>78</v>
      </c>
      <c r="K78" s="67" t="s">
        <v>33</v>
      </c>
      <c r="L78" s="68"/>
      <c r="M78" s="69">
        <f t="shared" si="27"/>
        <v>0</v>
      </c>
      <c r="N78" s="68"/>
      <c r="O78" s="69">
        <f t="shared" si="28"/>
        <v>0</v>
      </c>
      <c r="P78" s="68"/>
      <c r="Q78" s="69">
        <f t="shared" si="29"/>
        <v>0</v>
      </c>
      <c r="R78" s="70"/>
      <c r="S78" s="67" t="s">
        <v>134</v>
      </c>
      <c r="T78" s="68"/>
      <c r="U78" s="69">
        <f t="shared" si="30"/>
        <v>0</v>
      </c>
      <c r="V78" s="68"/>
      <c r="W78" s="69">
        <f t="shared" si="31"/>
        <v>0</v>
      </c>
      <c r="X78" s="68"/>
      <c r="Y78" s="69">
        <f t="shared" si="32"/>
        <v>0</v>
      </c>
      <c r="Z78" s="70"/>
      <c r="AA78" s="71">
        <f t="shared" si="33"/>
        <v>0</v>
      </c>
      <c r="AB78" s="68"/>
      <c r="AC78" s="69">
        <f t="shared" si="34"/>
        <v>0</v>
      </c>
      <c r="AD78" s="68"/>
      <c r="AE78" s="69">
        <f t="shared" si="35"/>
        <v>0</v>
      </c>
      <c r="AF78" s="68"/>
      <c r="AG78" s="69">
        <f t="shared" si="36"/>
        <v>0</v>
      </c>
      <c r="AH78" s="70"/>
      <c r="AI78" s="72">
        <f t="shared" si="37"/>
        <v>0</v>
      </c>
      <c r="AJ78" s="93">
        <v>1</v>
      </c>
      <c r="AK78" s="73">
        <f>IF(H78&lt;50,1.955,VLOOKUP(H78,'Reshel H'!$A$8:$E$133,IF(AV78&lt;0.25,2,IF(AV78&lt;0.5,3,IF(AV78&lt;0.75,4,5)))))</f>
        <v>1.955</v>
      </c>
      <c r="AL78" s="74">
        <f>IF(C78&lt;40,1,VLOOKUP(C78,'Reshel H'!$G$8:$H$59,2))</f>
        <v>1</v>
      </c>
      <c r="AM78" s="75">
        <f t="shared" si="38"/>
        <v>0</v>
      </c>
      <c r="AN78" s="96">
        <v>122.5</v>
      </c>
      <c r="AO78" s="76">
        <v>0</v>
      </c>
      <c r="AP78" s="76">
        <v>130</v>
      </c>
      <c r="AQ78" s="76">
        <v>0</v>
      </c>
      <c r="AR78" s="76">
        <v>130</v>
      </c>
      <c r="AS78" s="77" t="s">
        <v>23</v>
      </c>
      <c r="AV78" s="43">
        <f>MOD(H78,1)</f>
        <v>0</v>
      </c>
    </row>
    <row r="79" spans="1:48" s="20" customFormat="1" ht="19.5" customHeight="1">
      <c r="A79" s="62">
        <f t="shared" si="13"/>
        <v>59</v>
      </c>
      <c r="B79" s="78" t="s">
        <v>183</v>
      </c>
      <c r="C79" s="79">
        <v>21</v>
      </c>
      <c r="D79" s="80" t="s">
        <v>159</v>
      </c>
      <c r="E79" s="86" t="s">
        <v>60</v>
      </c>
      <c r="F79" s="87">
        <v>34031</v>
      </c>
      <c r="G79" s="82" t="s">
        <v>84</v>
      </c>
      <c r="H79" s="65">
        <v>74.1</v>
      </c>
      <c r="I79" s="66">
        <v>75</v>
      </c>
      <c r="J79" s="60" t="s">
        <v>78</v>
      </c>
      <c r="K79" s="67" t="s">
        <v>296</v>
      </c>
      <c r="L79" s="68">
        <v>150</v>
      </c>
      <c r="M79" s="69">
        <f t="shared" si="27"/>
        <v>150</v>
      </c>
      <c r="N79" s="68">
        <v>170</v>
      </c>
      <c r="O79" s="69">
        <f t="shared" si="28"/>
        <v>170</v>
      </c>
      <c r="P79" s="68">
        <v>180</v>
      </c>
      <c r="Q79" s="69">
        <f t="shared" si="29"/>
        <v>180</v>
      </c>
      <c r="R79" s="70"/>
      <c r="S79" s="67" t="s">
        <v>24</v>
      </c>
      <c r="T79" s="68">
        <v>95</v>
      </c>
      <c r="U79" s="69">
        <f t="shared" si="30"/>
        <v>95</v>
      </c>
      <c r="V79" s="68">
        <v>105</v>
      </c>
      <c r="W79" s="69">
        <f t="shared" si="31"/>
        <v>105</v>
      </c>
      <c r="X79" s="68">
        <v>-110</v>
      </c>
      <c r="Y79" s="69">
        <f t="shared" si="32"/>
        <v>0</v>
      </c>
      <c r="Z79" s="70"/>
      <c r="AA79" s="71">
        <f t="shared" si="33"/>
        <v>285</v>
      </c>
      <c r="AB79" s="68">
        <v>170</v>
      </c>
      <c r="AC79" s="69">
        <f t="shared" si="34"/>
        <v>170</v>
      </c>
      <c r="AD79" s="68">
        <v>185</v>
      </c>
      <c r="AE79" s="69">
        <f t="shared" si="35"/>
        <v>185</v>
      </c>
      <c r="AF79" s="68">
        <v>200</v>
      </c>
      <c r="AG79" s="69">
        <f t="shared" si="36"/>
        <v>200</v>
      </c>
      <c r="AH79" s="70"/>
      <c r="AI79" s="72">
        <f t="shared" si="37"/>
        <v>485</v>
      </c>
      <c r="AJ79" s="93">
        <v>1</v>
      </c>
      <c r="AK79" s="73">
        <f>IF(H79&lt;50,1.955,VLOOKUP(H79,'Reshel H'!$A$8:$E$133,IF(AV79&lt;0.25,2,IF(AV79&lt;0.5,3,IF(AV79&lt;0.75,4,5)))))</f>
        <v>1.132</v>
      </c>
      <c r="AL79" s="74">
        <f>IF(C79&lt;40,1,VLOOKUP(C79,'Reshel H'!$G$8:$H$59,2))</f>
        <v>1</v>
      </c>
      <c r="AM79" s="75">
        <f t="shared" si="38"/>
        <v>549.02</v>
      </c>
      <c r="AN79" s="96">
        <v>122.5</v>
      </c>
      <c r="AO79" s="76">
        <v>0</v>
      </c>
      <c r="AP79" s="76">
        <v>130</v>
      </c>
      <c r="AQ79" s="76">
        <v>0</v>
      </c>
      <c r="AR79" s="76">
        <v>130</v>
      </c>
      <c r="AS79" s="77" t="s">
        <v>23</v>
      </c>
      <c r="AV79" s="43">
        <f>MOD(H79,1)</f>
        <v>0.09999999999999432</v>
      </c>
    </row>
    <row r="80" spans="1:48" s="20" customFormat="1" ht="19.5" customHeight="1">
      <c r="A80" s="62">
        <f t="shared" si="13"/>
        <v>60</v>
      </c>
      <c r="B80" s="78" t="s">
        <v>132</v>
      </c>
      <c r="C80" s="79">
        <v>21</v>
      </c>
      <c r="D80" s="80" t="s">
        <v>73</v>
      </c>
      <c r="E80" s="86" t="s">
        <v>60</v>
      </c>
      <c r="F80" s="87">
        <v>34161</v>
      </c>
      <c r="G80" s="82" t="s">
        <v>84</v>
      </c>
      <c r="H80" s="65">
        <v>73.1</v>
      </c>
      <c r="I80" s="66">
        <v>75</v>
      </c>
      <c r="J80" s="60">
        <v>75</v>
      </c>
      <c r="K80" s="67" t="s">
        <v>311</v>
      </c>
      <c r="L80" s="68">
        <v>-130</v>
      </c>
      <c r="M80" s="69">
        <f aca="true" t="shared" si="39" ref="M80:M87">IF(L80&lt;0,0,FLOOR(L80,2.5))</f>
        <v>0</v>
      </c>
      <c r="N80" s="68">
        <v>-130</v>
      </c>
      <c r="O80" s="69">
        <f aca="true" t="shared" si="40" ref="O80:O87">IF(N80&lt;0,0,FLOOR(N80,2.5))</f>
        <v>0</v>
      </c>
      <c r="P80" s="68">
        <v>130</v>
      </c>
      <c r="Q80" s="69">
        <f aca="true" t="shared" si="41" ref="Q80:Q87">IF(P80&lt;0,0,FLOOR(P80,2.5))</f>
        <v>130</v>
      </c>
      <c r="R80" s="70"/>
      <c r="S80" s="67" t="s">
        <v>24</v>
      </c>
      <c r="T80" s="68">
        <v>90</v>
      </c>
      <c r="U80" s="69">
        <f aca="true" t="shared" si="42" ref="U80:U87">IF(T80&lt;0,0,FLOOR(T80,2.5))</f>
        <v>90</v>
      </c>
      <c r="V80" s="68">
        <v>100</v>
      </c>
      <c r="W80" s="69">
        <f aca="true" t="shared" si="43" ref="W80:W87">IF(V80&lt;0,0,FLOOR(V80,2.5))</f>
        <v>100</v>
      </c>
      <c r="X80" s="68">
        <v>105</v>
      </c>
      <c r="Y80" s="69">
        <f aca="true" t="shared" si="44" ref="Y80:Y87">IF(X80&lt;0,0,FLOOR(X80,2.5))</f>
        <v>105</v>
      </c>
      <c r="Z80" s="70"/>
      <c r="AA80" s="71">
        <f aca="true" t="shared" si="45" ref="AA80:AA87">IF(MAX(M80,O80,Q80)&gt;0,MAX(M80,O80,Q80),0)+IF(MAX(U80,W80,Y80)&gt;0,MAX(U80,W80,Y80),0)</f>
        <v>235</v>
      </c>
      <c r="AB80" s="68">
        <v>160</v>
      </c>
      <c r="AC80" s="69">
        <f aca="true" t="shared" si="46" ref="AC80:AC87">IF(AB80&lt;0,0,FLOOR(AB80,2.5))</f>
        <v>160</v>
      </c>
      <c r="AD80" s="68">
        <v>170</v>
      </c>
      <c r="AE80" s="69">
        <f aca="true" t="shared" si="47" ref="AE80:AE87">IF(AD80&lt;0,0,FLOOR(AD80,2.5))</f>
        <v>170</v>
      </c>
      <c r="AF80" s="68">
        <v>200</v>
      </c>
      <c r="AG80" s="69">
        <f aca="true" t="shared" si="48" ref="AG80:AG87">IF(AF80&lt;0,0,FLOOR(AF80,2.5))</f>
        <v>200</v>
      </c>
      <c r="AH80" s="70"/>
      <c r="AI80" s="72">
        <f aca="true" t="shared" si="49" ref="AI80:AI87">AA80+IF(MAX(AC80,AE80,AG80)&gt;0,MAX(AC80,AE80,AG80),0)</f>
        <v>435</v>
      </c>
      <c r="AJ80" s="93">
        <v>2</v>
      </c>
      <c r="AK80" s="73">
        <f>IF(H80&lt;50,1.955,VLOOKUP(H80,'Reshel H'!$A$8:$E$133,IF(AV80&lt;0.25,2,IF(AV80&lt;0.5,3,IF(AV80&lt;0.75,4,5)))))</f>
        <v>1.147</v>
      </c>
      <c r="AL80" s="74">
        <f>IF(C80&lt;40,1,VLOOKUP(C80,'Reshel H'!$G$8:$H$59,2))</f>
        <v>1</v>
      </c>
      <c r="AM80" s="75">
        <f aca="true" t="shared" si="50" ref="AM80:AM87">AI80*AK80*AL80</f>
        <v>498.945</v>
      </c>
      <c r="AN80" s="96">
        <v>100</v>
      </c>
      <c r="AO80" s="76">
        <v>0</v>
      </c>
      <c r="AP80" s="76">
        <v>100</v>
      </c>
      <c r="AQ80" s="76">
        <v>0</v>
      </c>
      <c r="AR80" s="76">
        <v>100</v>
      </c>
      <c r="AS80" s="77" t="s">
        <v>23</v>
      </c>
      <c r="AV80" s="43">
        <f aca="true" t="shared" si="51" ref="AV80:AV87">MOD(H80,1)</f>
        <v>0.09999999999999432</v>
      </c>
    </row>
    <row r="81" spans="1:48" s="20" customFormat="1" ht="19.5" customHeight="1">
      <c r="A81" s="62">
        <f>A80+1</f>
        <v>61</v>
      </c>
      <c r="B81" s="78" t="s">
        <v>184</v>
      </c>
      <c r="C81" s="79">
        <v>33</v>
      </c>
      <c r="D81" s="80" t="s">
        <v>159</v>
      </c>
      <c r="E81" s="86" t="s">
        <v>60</v>
      </c>
      <c r="F81" s="87">
        <v>29669</v>
      </c>
      <c r="G81" s="82" t="s">
        <v>18</v>
      </c>
      <c r="H81" s="65">
        <v>74.4</v>
      </c>
      <c r="I81" s="66">
        <v>75</v>
      </c>
      <c r="J81" s="60" t="s">
        <v>78</v>
      </c>
      <c r="K81" s="67" t="s">
        <v>303</v>
      </c>
      <c r="L81" s="68">
        <v>195</v>
      </c>
      <c r="M81" s="69">
        <f t="shared" si="39"/>
        <v>195</v>
      </c>
      <c r="N81" s="68">
        <v>205</v>
      </c>
      <c r="O81" s="69">
        <f t="shared" si="40"/>
        <v>205</v>
      </c>
      <c r="P81" s="68">
        <v>212</v>
      </c>
      <c r="Q81" s="69">
        <f t="shared" si="41"/>
        <v>210</v>
      </c>
      <c r="R81" s="70"/>
      <c r="S81" s="67" t="s">
        <v>24</v>
      </c>
      <c r="T81" s="68">
        <v>135</v>
      </c>
      <c r="U81" s="69">
        <f t="shared" si="42"/>
        <v>135</v>
      </c>
      <c r="V81" s="68">
        <v>145</v>
      </c>
      <c r="W81" s="69">
        <f t="shared" si="43"/>
        <v>145</v>
      </c>
      <c r="X81" s="68">
        <v>150</v>
      </c>
      <c r="Y81" s="69">
        <f t="shared" si="44"/>
        <v>150</v>
      </c>
      <c r="Z81" s="70"/>
      <c r="AA81" s="71">
        <f t="shared" si="45"/>
        <v>360</v>
      </c>
      <c r="AB81" s="68">
        <v>215</v>
      </c>
      <c r="AC81" s="69">
        <f t="shared" si="46"/>
        <v>215</v>
      </c>
      <c r="AD81" s="68">
        <v>222.5</v>
      </c>
      <c r="AE81" s="69">
        <f t="shared" si="47"/>
        <v>222.5</v>
      </c>
      <c r="AF81" s="68">
        <v>227.5</v>
      </c>
      <c r="AG81" s="69">
        <f t="shared" si="48"/>
        <v>227.5</v>
      </c>
      <c r="AH81" s="70"/>
      <c r="AI81" s="72">
        <f t="shared" si="49"/>
        <v>587.5</v>
      </c>
      <c r="AJ81" s="93">
        <v>2</v>
      </c>
      <c r="AK81" s="73">
        <f>IF(H81&lt;50,1.955,VLOOKUP(H81,'Reshel H'!$A$8:$E$133,IF(AV81&lt;0.25,2,IF(AV81&lt;0.5,3,IF(AV81&lt;0.75,4,5)))))</f>
        <v>1.128</v>
      </c>
      <c r="AL81" s="74">
        <f>IF(C81&lt;40,1,VLOOKUP(C81,'Reshel H'!$G$8:$H$59,2))</f>
        <v>1</v>
      </c>
      <c r="AM81" s="75">
        <f t="shared" si="50"/>
        <v>662.6999999999999</v>
      </c>
      <c r="AN81" s="96">
        <v>100</v>
      </c>
      <c r="AO81" s="76">
        <v>0</v>
      </c>
      <c r="AP81" s="76">
        <v>100</v>
      </c>
      <c r="AQ81" s="76">
        <v>0</v>
      </c>
      <c r="AR81" s="76">
        <v>100</v>
      </c>
      <c r="AS81" s="77" t="s">
        <v>23</v>
      </c>
      <c r="AV81" s="43">
        <f t="shared" si="51"/>
        <v>0.4000000000000057</v>
      </c>
    </row>
    <row r="82" spans="1:48" s="20" customFormat="1" ht="19.5" customHeight="1" hidden="1">
      <c r="A82" s="62">
        <f t="shared" si="13"/>
        <v>62</v>
      </c>
      <c r="B82" s="78" t="s">
        <v>185</v>
      </c>
      <c r="C82" s="79">
        <v>36</v>
      </c>
      <c r="D82" s="80" t="s">
        <v>159</v>
      </c>
      <c r="E82" s="86" t="s">
        <v>60</v>
      </c>
      <c r="F82" s="87">
        <v>28466</v>
      </c>
      <c r="G82" s="82" t="s">
        <v>18</v>
      </c>
      <c r="H82" s="65"/>
      <c r="I82" s="66">
        <v>75</v>
      </c>
      <c r="J82" s="60" t="s">
        <v>78</v>
      </c>
      <c r="K82" s="67" t="s">
        <v>79</v>
      </c>
      <c r="L82" s="68"/>
      <c r="M82" s="69">
        <f t="shared" si="39"/>
        <v>0</v>
      </c>
      <c r="N82" s="68"/>
      <c r="O82" s="69">
        <f t="shared" si="40"/>
        <v>0</v>
      </c>
      <c r="P82" s="68"/>
      <c r="Q82" s="69">
        <f t="shared" si="41"/>
        <v>0</v>
      </c>
      <c r="R82" s="70"/>
      <c r="S82" s="67" t="s">
        <v>79</v>
      </c>
      <c r="T82" s="68"/>
      <c r="U82" s="69">
        <f t="shared" si="42"/>
        <v>0</v>
      </c>
      <c r="V82" s="68"/>
      <c r="W82" s="69">
        <f t="shared" si="43"/>
        <v>0</v>
      </c>
      <c r="X82" s="68"/>
      <c r="Y82" s="69">
        <f t="shared" si="44"/>
        <v>0</v>
      </c>
      <c r="Z82" s="70"/>
      <c r="AA82" s="71">
        <f t="shared" si="45"/>
        <v>0</v>
      </c>
      <c r="AB82" s="68"/>
      <c r="AC82" s="69">
        <f t="shared" si="46"/>
        <v>0</v>
      </c>
      <c r="AD82" s="68"/>
      <c r="AE82" s="69">
        <f t="shared" si="47"/>
        <v>0</v>
      </c>
      <c r="AF82" s="68"/>
      <c r="AG82" s="69">
        <f t="shared" si="48"/>
        <v>0</v>
      </c>
      <c r="AH82" s="70"/>
      <c r="AI82" s="72">
        <f t="shared" si="49"/>
        <v>0</v>
      </c>
      <c r="AJ82" s="93">
        <v>2</v>
      </c>
      <c r="AK82" s="73">
        <f>IF(H82&lt;50,1.955,VLOOKUP(H82,'Reshel H'!$A$8:$E$133,IF(AV82&lt;0.25,2,IF(AV82&lt;0.5,3,IF(AV82&lt;0.75,4,5)))))</f>
        <v>1.955</v>
      </c>
      <c r="AL82" s="74">
        <f>IF(C82&lt;40,1,VLOOKUP(C82,'Reshel H'!$G$8:$H$59,2))</f>
        <v>1</v>
      </c>
      <c r="AM82" s="75">
        <f t="shared" si="50"/>
        <v>0</v>
      </c>
      <c r="AN82" s="96">
        <v>100</v>
      </c>
      <c r="AO82" s="76">
        <v>0</v>
      </c>
      <c r="AP82" s="76">
        <v>100</v>
      </c>
      <c r="AQ82" s="76">
        <v>0</v>
      </c>
      <c r="AR82" s="76">
        <v>100</v>
      </c>
      <c r="AS82" s="77" t="s">
        <v>23</v>
      </c>
      <c r="AV82" s="43">
        <f t="shared" si="51"/>
        <v>0</v>
      </c>
    </row>
    <row r="83" spans="1:48" s="20" customFormat="1" ht="19.5" customHeight="1" hidden="1">
      <c r="A83" s="62">
        <f t="shared" si="13"/>
        <v>63</v>
      </c>
      <c r="B83" s="78" t="s">
        <v>224</v>
      </c>
      <c r="C83" s="79">
        <v>29</v>
      </c>
      <c r="D83" s="80" t="s">
        <v>159</v>
      </c>
      <c r="E83" s="86" t="s">
        <v>60</v>
      </c>
      <c r="F83" s="92">
        <v>31145</v>
      </c>
      <c r="G83" s="82" t="s">
        <v>16</v>
      </c>
      <c r="H83" s="65"/>
      <c r="I83" s="66">
        <v>75</v>
      </c>
      <c r="J83" s="60" t="s">
        <v>78</v>
      </c>
      <c r="K83" s="67" t="s">
        <v>79</v>
      </c>
      <c r="L83" s="68"/>
      <c r="M83" s="69">
        <f t="shared" si="39"/>
        <v>0</v>
      </c>
      <c r="N83" s="68"/>
      <c r="O83" s="69">
        <f t="shared" si="40"/>
        <v>0</v>
      </c>
      <c r="P83" s="68"/>
      <c r="Q83" s="69">
        <f t="shared" si="41"/>
        <v>0</v>
      </c>
      <c r="R83" s="70"/>
      <c r="S83" s="67" t="s">
        <v>80</v>
      </c>
      <c r="T83" s="68"/>
      <c r="U83" s="69">
        <f t="shared" si="42"/>
        <v>0</v>
      </c>
      <c r="V83" s="68"/>
      <c r="W83" s="69">
        <f t="shared" si="43"/>
        <v>0</v>
      </c>
      <c r="X83" s="68"/>
      <c r="Y83" s="69">
        <f t="shared" si="44"/>
        <v>0</v>
      </c>
      <c r="Z83" s="70"/>
      <c r="AA83" s="71">
        <f t="shared" si="45"/>
        <v>0</v>
      </c>
      <c r="AB83" s="68"/>
      <c r="AC83" s="69">
        <f t="shared" si="46"/>
        <v>0</v>
      </c>
      <c r="AD83" s="68"/>
      <c r="AE83" s="69">
        <f t="shared" si="47"/>
        <v>0</v>
      </c>
      <c r="AF83" s="68"/>
      <c r="AG83" s="69">
        <f t="shared" si="48"/>
        <v>0</v>
      </c>
      <c r="AH83" s="70"/>
      <c r="AI83" s="72">
        <f t="shared" si="49"/>
        <v>0</v>
      </c>
      <c r="AJ83" s="93">
        <v>3</v>
      </c>
      <c r="AK83" s="73">
        <f>IF(H83&lt;50,1.955,VLOOKUP(H83,'Reshel H'!$A$8:$E$133,IF(AV83&lt;0.25,2,IF(AV83&lt;0.5,3,IF(AV83&lt;0.75,4,5)))))</f>
        <v>1.955</v>
      </c>
      <c r="AL83" s="74">
        <f>IF(C83&lt;40,1,VLOOKUP(C83,'Reshel H'!$G$8:$H$59,2))</f>
        <v>1</v>
      </c>
      <c r="AM83" s="75">
        <f t="shared" si="50"/>
        <v>0</v>
      </c>
      <c r="AN83" s="96">
        <v>100</v>
      </c>
      <c r="AO83" s="76">
        <v>0</v>
      </c>
      <c r="AP83" s="76">
        <v>100</v>
      </c>
      <c r="AQ83" s="76">
        <v>0</v>
      </c>
      <c r="AR83" s="76">
        <v>100</v>
      </c>
      <c r="AS83" s="77" t="s">
        <v>23</v>
      </c>
      <c r="AV83" s="43">
        <f t="shared" si="51"/>
        <v>0</v>
      </c>
    </row>
    <row r="84" spans="1:48" s="20" customFormat="1" ht="19.5" customHeight="1">
      <c r="A84" s="62">
        <f t="shared" si="13"/>
        <v>64</v>
      </c>
      <c r="B84" s="78" t="s">
        <v>236</v>
      </c>
      <c r="C84" s="79">
        <v>26</v>
      </c>
      <c r="D84" s="80" t="s">
        <v>20</v>
      </c>
      <c r="E84" s="86" t="s">
        <v>60</v>
      </c>
      <c r="F84" s="92">
        <v>32246</v>
      </c>
      <c r="G84" s="82" t="s">
        <v>16</v>
      </c>
      <c r="H84" s="65">
        <v>74.3</v>
      </c>
      <c r="I84" s="66">
        <v>75</v>
      </c>
      <c r="J84" s="60" t="s">
        <v>78</v>
      </c>
      <c r="K84" s="67" t="s">
        <v>312</v>
      </c>
      <c r="L84" s="68">
        <v>232.5</v>
      </c>
      <c r="M84" s="69">
        <f>IF(L84&lt;0,0,FLOOR(L84,2.5))</f>
        <v>232.5</v>
      </c>
      <c r="N84" s="68">
        <v>250.5</v>
      </c>
      <c r="O84" s="69">
        <f>IF(N84&lt;0,0,FLOOR(N84,2.5))</f>
        <v>250</v>
      </c>
      <c r="P84" s="68">
        <v>-260</v>
      </c>
      <c r="Q84" s="69">
        <f>IF(P84&lt;0,0,FLOOR(P84,2.5))</f>
        <v>0</v>
      </c>
      <c r="R84" s="70"/>
      <c r="S84" s="67" t="s">
        <v>27</v>
      </c>
      <c r="T84" s="68">
        <v>162.5</v>
      </c>
      <c r="U84" s="69">
        <f>IF(T84&lt;0,0,FLOOR(T84,2.5))</f>
        <v>162.5</v>
      </c>
      <c r="V84" s="68">
        <v>-175</v>
      </c>
      <c r="W84" s="69">
        <f>IF(V84&lt;0,0,FLOOR(V84,2.5))</f>
        <v>0</v>
      </c>
      <c r="X84" s="68">
        <v>175</v>
      </c>
      <c r="Y84" s="69">
        <f>IF(X84&lt;0,0,FLOOR(X84,2.5))</f>
        <v>175</v>
      </c>
      <c r="Z84" s="70"/>
      <c r="AA84" s="71">
        <f>IF(MAX(M84,O84,Q84)&gt;0,MAX(M84,O84,Q84),0)+IF(MAX(U84,W84,Y84)&gt;0,MAX(U84,W84,Y84),0)</f>
        <v>425</v>
      </c>
      <c r="AB84" s="68">
        <v>250</v>
      </c>
      <c r="AC84" s="69">
        <f>IF(AB84&lt;0,0,FLOOR(AB84,2.5))</f>
        <v>250</v>
      </c>
      <c r="AD84" s="68">
        <v>-261.5</v>
      </c>
      <c r="AE84" s="69">
        <f>IF(AD84&lt;0,0,FLOOR(AD84,2.5))</f>
        <v>0</v>
      </c>
      <c r="AF84" s="68"/>
      <c r="AG84" s="69">
        <f>IF(AF84&lt;0,0,FLOOR(AF84,2.5))</f>
        <v>0</v>
      </c>
      <c r="AH84" s="70"/>
      <c r="AI84" s="72">
        <f>AA84+IF(MAX(AC84,AE84,AG84)&gt;0,MAX(AC84,AE84,AG84),0)</f>
        <v>675</v>
      </c>
      <c r="AJ84" s="93">
        <v>1</v>
      </c>
      <c r="AK84" s="73">
        <f>IF(H84&lt;50,1.955,VLOOKUP(H84,'Reshel H'!$A$8:$E$133,IF(AV84&lt;0.25,2,IF(AV84&lt;0.5,3,IF(AV84&lt;0.75,4,5)))))</f>
        <v>1.128</v>
      </c>
      <c r="AL84" s="74">
        <f>IF(C84&lt;40,1,VLOOKUP(C84,'Reshel H'!$G$8:$H$59,2))</f>
        <v>1</v>
      </c>
      <c r="AM84" s="75">
        <f>AI84*AK84*AL84</f>
        <v>761.4</v>
      </c>
      <c r="AN84" s="96">
        <v>100</v>
      </c>
      <c r="AO84" s="76">
        <v>0</v>
      </c>
      <c r="AP84" s="76">
        <v>100</v>
      </c>
      <c r="AQ84" s="76">
        <v>0</v>
      </c>
      <c r="AR84" s="76">
        <v>100</v>
      </c>
      <c r="AS84" s="77" t="s">
        <v>23</v>
      </c>
      <c r="AV84" s="43">
        <f>MOD(H84,1)</f>
        <v>0.29999999999999716</v>
      </c>
    </row>
    <row r="85" spans="1:48" s="20" customFormat="1" ht="19.5" customHeight="1" hidden="1">
      <c r="A85" s="132" t="s">
        <v>293</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V85" s="43"/>
    </row>
    <row r="86" spans="1:48" s="20" customFormat="1" ht="19.5" customHeight="1">
      <c r="A86" s="62">
        <f>A84+1</f>
        <v>65</v>
      </c>
      <c r="B86" s="78" t="s">
        <v>186</v>
      </c>
      <c r="C86" s="79">
        <v>49</v>
      </c>
      <c r="D86" s="80" t="s">
        <v>159</v>
      </c>
      <c r="E86" s="86" t="s">
        <v>60</v>
      </c>
      <c r="F86" s="87">
        <v>23872</v>
      </c>
      <c r="G86" s="82" t="s">
        <v>29</v>
      </c>
      <c r="H86" s="65">
        <v>68.7</v>
      </c>
      <c r="I86" s="66">
        <v>75</v>
      </c>
      <c r="J86" s="60" t="s">
        <v>78</v>
      </c>
      <c r="K86" s="67" t="s">
        <v>171</v>
      </c>
      <c r="L86" s="68">
        <v>130</v>
      </c>
      <c r="M86" s="69">
        <f t="shared" si="39"/>
        <v>130</v>
      </c>
      <c r="N86" s="68">
        <v>150</v>
      </c>
      <c r="O86" s="69">
        <f t="shared" si="40"/>
        <v>150</v>
      </c>
      <c r="P86" s="68">
        <v>165</v>
      </c>
      <c r="Q86" s="69">
        <f t="shared" si="41"/>
        <v>165</v>
      </c>
      <c r="R86" s="70"/>
      <c r="S86" s="67" t="s">
        <v>80</v>
      </c>
      <c r="T86" s="68">
        <v>100</v>
      </c>
      <c r="U86" s="69">
        <f t="shared" si="42"/>
        <v>100</v>
      </c>
      <c r="V86" s="68">
        <v>110</v>
      </c>
      <c r="W86" s="69">
        <f t="shared" si="43"/>
        <v>110</v>
      </c>
      <c r="X86" s="68">
        <v>-117</v>
      </c>
      <c r="Y86" s="69">
        <f t="shared" si="44"/>
        <v>0</v>
      </c>
      <c r="Z86" s="70"/>
      <c r="AA86" s="71">
        <f t="shared" si="45"/>
        <v>275</v>
      </c>
      <c r="AB86" s="68">
        <v>130</v>
      </c>
      <c r="AC86" s="69">
        <f t="shared" si="46"/>
        <v>130</v>
      </c>
      <c r="AD86" s="68"/>
      <c r="AE86" s="69">
        <f t="shared" si="47"/>
        <v>0</v>
      </c>
      <c r="AF86" s="68"/>
      <c r="AG86" s="69">
        <f t="shared" si="48"/>
        <v>0</v>
      </c>
      <c r="AH86" s="70"/>
      <c r="AI86" s="72">
        <f t="shared" si="49"/>
        <v>405</v>
      </c>
      <c r="AJ86" s="93">
        <v>2</v>
      </c>
      <c r="AK86" s="73">
        <f>IF(H86&lt;50,1.955,VLOOKUP(H86,'Reshel H'!$A$8:$E$133,IF(AV86&lt;0.25,2,IF(AV86&lt;0.5,3,IF(AV86&lt;0.75,4,5)))))</f>
        <v>1.219</v>
      </c>
      <c r="AL86" s="74">
        <f>IF(C86&lt;40,1,VLOOKUP(C86,'Reshel H'!$G$8:$H$59,2))</f>
        <v>1.113</v>
      </c>
      <c r="AM86" s="75">
        <f t="shared" si="50"/>
        <v>549.4825350000001</v>
      </c>
      <c r="AN86" s="96">
        <v>100</v>
      </c>
      <c r="AO86" s="76">
        <v>0</v>
      </c>
      <c r="AP86" s="76">
        <v>100</v>
      </c>
      <c r="AQ86" s="76">
        <v>0</v>
      </c>
      <c r="AR86" s="76">
        <v>100</v>
      </c>
      <c r="AS86" s="77" t="s">
        <v>23</v>
      </c>
      <c r="AV86" s="43">
        <f t="shared" si="51"/>
        <v>0.7000000000000028</v>
      </c>
    </row>
    <row r="87" spans="1:48" s="20" customFormat="1" ht="19.5" customHeight="1">
      <c r="A87" s="62">
        <f t="shared" si="13"/>
        <v>66</v>
      </c>
      <c r="B87" s="78" t="s">
        <v>112</v>
      </c>
      <c r="C87" s="79">
        <v>49</v>
      </c>
      <c r="D87" s="80" t="s">
        <v>17</v>
      </c>
      <c r="E87" s="86" t="s">
        <v>60</v>
      </c>
      <c r="F87" s="87">
        <v>23964</v>
      </c>
      <c r="G87" s="82" t="s">
        <v>29</v>
      </c>
      <c r="H87" s="65">
        <v>72.1</v>
      </c>
      <c r="I87" s="66">
        <v>75</v>
      </c>
      <c r="J87" s="60">
        <v>75</v>
      </c>
      <c r="K87" s="67" t="s">
        <v>174</v>
      </c>
      <c r="L87" s="68">
        <v>190</v>
      </c>
      <c r="M87" s="69">
        <f t="shared" si="39"/>
        <v>190</v>
      </c>
      <c r="N87" s="68">
        <v>210</v>
      </c>
      <c r="O87" s="69">
        <f t="shared" si="40"/>
        <v>210</v>
      </c>
      <c r="P87" s="68">
        <v>220</v>
      </c>
      <c r="Q87" s="69">
        <f t="shared" si="41"/>
        <v>220</v>
      </c>
      <c r="R87" s="70"/>
      <c r="S87" s="67" t="s">
        <v>24</v>
      </c>
      <c r="T87" s="68">
        <v>120</v>
      </c>
      <c r="U87" s="69">
        <f t="shared" si="42"/>
        <v>120</v>
      </c>
      <c r="V87" s="68">
        <v>130</v>
      </c>
      <c r="W87" s="69">
        <f t="shared" si="43"/>
        <v>130</v>
      </c>
      <c r="X87" s="68">
        <v>141</v>
      </c>
      <c r="Y87" s="69">
        <f t="shared" si="44"/>
        <v>140</v>
      </c>
      <c r="Z87" s="70"/>
      <c r="AA87" s="71">
        <f t="shared" si="45"/>
        <v>360</v>
      </c>
      <c r="AB87" s="68">
        <v>180</v>
      </c>
      <c r="AC87" s="69">
        <f t="shared" si="46"/>
        <v>180</v>
      </c>
      <c r="AD87" s="68">
        <v>200</v>
      </c>
      <c r="AE87" s="69">
        <f t="shared" si="47"/>
        <v>200</v>
      </c>
      <c r="AF87" s="68">
        <v>-213</v>
      </c>
      <c r="AG87" s="69">
        <f t="shared" si="48"/>
        <v>0</v>
      </c>
      <c r="AH87" s="70"/>
      <c r="AI87" s="72">
        <f t="shared" si="49"/>
        <v>560</v>
      </c>
      <c r="AJ87" s="93">
        <v>1</v>
      </c>
      <c r="AK87" s="73">
        <f>IF(H87&lt;50,1.955,VLOOKUP(H87,'Reshel H'!$A$8:$E$133,IF(AV87&lt;0.25,2,IF(AV87&lt;0.5,3,IF(AV87&lt;0.75,4,5)))))</f>
        <v>1.162</v>
      </c>
      <c r="AL87" s="74">
        <f>IF(C87&lt;40,1,VLOOKUP(C87,'Reshel H'!$G$8:$H$59,2))</f>
        <v>1.113</v>
      </c>
      <c r="AM87" s="75">
        <f t="shared" si="50"/>
        <v>724.2513599999999</v>
      </c>
      <c r="AN87" s="96">
        <v>140</v>
      </c>
      <c r="AO87" s="76">
        <v>0</v>
      </c>
      <c r="AP87" s="76">
        <v>145</v>
      </c>
      <c r="AQ87" s="76">
        <v>0</v>
      </c>
      <c r="AR87" s="76">
        <v>145</v>
      </c>
      <c r="AS87" s="77" t="s">
        <v>23</v>
      </c>
      <c r="AV87" s="43">
        <f t="shared" si="51"/>
        <v>0.09999999999999432</v>
      </c>
    </row>
    <row r="88" spans="1:48" s="20" customFormat="1" ht="19.5" customHeight="1">
      <c r="A88" s="62">
        <f t="shared" si="13"/>
        <v>67</v>
      </c>
      <c r="B88" s="78" t="s">
        <v>233</v>
      </c>
      <c r="C88" s="79">
        <v>51</v>
      </c>
      <c r="D88" s="80" t="s">
        <v>14</v>
      </c>
      <c r="E88" s="86" t="s">
        <v>60</v>
      </c>
      <c r="F88" s="87">
        <v>23024</v>
      </c>
      <c r="G88" s="82" t="s">
        <v>25</v>
      </c>
      <c r="H88" s="65">
        <v>74.4</v>
      </c>
      <c r="I88" s="66">
        <v>75</v>
      </c>
      <c r="J88" s="60" t="s">
        <v>78</v>
      </c>
      <c r="K88" s="67" t="s">
        <v>134</v>
      </c>
      <c r="L88" s="68">
        <v>210</v>
      </c>
      <c r="M88" s="69">
        <f>IF(L88&lt;0,0,FLOOR(L88,2.5))</f>
        <v>210</v>
      </c>
      <c r="N88" s="68">
        <v>230</v>
      </c>
      <c r="O88" s="69">
        <f>IF(N88&lt;0,0,FLOOR(N88,2.5))</f>
        <v>230</v>
      </c>
      <c r="P88" s="68"/>
      <c r="Q88" s="69">
        <f>IF(P88&lt;0,0,FLOOR(P88,2.5))</f>
        <v>0</v>
      </c>
      <c r="R88" s="70"/>
      <c r="S88" s="67" t="s">
        <v>27</v>
      </c>
      <c r="T88" s="68">
        <v>130</v>
      </c>
      <c r="U88" s="69">
        <f>IF(T88&lt;0,0,FLOOR(T88,2.5))</f>
        <v>130</v>
      </c>
      <c r="V88" s="68"/>
      <c r="W88" s="69">
        <f>IF(V88&lt;0,0,FLOOR(V88,2.5))</f>
        <v>0</v>
      </c>
      <c r="X88" s="68"/>
      <c r="Y88" s="69">
        <f>IF(X88&lt;0,0,FLOOR(X88,2.5))</f>
        <v>0</v>
      </c>
      <c r="Z88" s="70"/>
      <c r="AA88" s="71">
        <f>IF(MAX(M88,O88,Q88)&gt;0,MAX(M88,O88,Q88),0)+IF(MAX(U88,W88,Y88)&gt;0,MAX(U88,W88,Y88),0)</f>
        <v>360</v>
      </c>
      <c r="AB88" s="68">
        <v>212.5</v>
      </c>
      <c r="AC88" s="69">
        <f>IF(AB88&lt;0,0,FLOOR(AB88,2.5))</f>
        <v>212.5</v>
      </c>
      <c r="AD88" s="68">
        <v>220</v>
      </c>
      <c r="AE88" s="69">
        <f>IF(AD88&lt;0,0,FLOOR(AD88,2.5))</f>
        <v>220</v>
      </c>
      <c r="AF88" s="68"/>
      <c r="AG88" s="69">
        <f>IF(AF88&lt;0,0,FLOOR(AF88,2.5))</f>
        <v>0</v>
      </c>
      <c r="AH88" s="70"/>
      <c r="AI88" s="72">
        <f>AA88+IF(MAX(AC88,AE88,AG88)&gt;0,MAX(AC88,AE88,AG88),0)</f>
        <v>580</v>
      </c>
      <c r="AJ88" s="93">
        <v>1</v>
      </c>
      <c r="AK88" s="73">
        <f>IF(H88&lt;50,1.955,VLOOKUP(H88,'Reshel H'!$A$8:$E$133,IF(AV88&lt;0.25,2,IF(AV88&lt;0.5,3,IF(AV88&lt;0.75,4,5)))))</f>
        <v>1.128</v>
      </c>
      <c r="AL88" s="74">
        <f>IF(C88&lt;40,1,VLOOKUP(C88,'Reshel H'!$G$8:$H$59,2))</f>
        <v>1.147</v>
      </c>
      <c r="AM88" s="75">
        <f>AI88*AK88*AL88</f>
        <v>750.4132799999999</v>
      </c>
      <c r="AN88" s="96">
        <v>140</v>
      </c>
      <c r="AO88" s="76">
        <v>0</v>
      </c>
      <c r="AP88" s="76">
        <v>145</v>
      </c>
      <c r="AQ88" s="76">
        <v>0</v>
      </c>
      <c r="AR88" s="76">
        <v>145</v>
      </c>
      <c r="AS88" s="77" t="s">
        <v>23</v>
      </c>
      <c r="AV88" s="43">
        <f aca="true" t="shared" si="52" ref="AV88:AV128">MOD(H88,1)</f>
        <v>0.4000000000000057</v>
      </c>
    </row>
    <row r="89" spans="1:48" s="20" customFormat="1" ht="19.5" customHeight="1">
      <c r="A89" s="62">
        <f aca="true" t="shared" si="53" ref="A89:A164">A88+1</f>
        <v>68</v>
      </c>
      <c r="B89" s="78" t="s">
        <v>232</v>
      </c>
      <c r="C89" s="79">
        <v>69</v>
      </c>
      <c r="D89" s="80" t="s">
        <v>14</v>
      </c>
      <c r="E89" s="86" t="s">
        <v>60</v>
      </c>
      <c r="F89" s="87">
        <v>16462</v>
      </c>
      <c r="G89" s="82" t="s">
        <v>231</v>
      </c>
      <c r="H89" s="65">
        <v>73.5</v>
      </c>
      <c r="I89" s="66">
        <v>75</v>
      </c>
      <c r="J89" s="60" t="s">
        <v>78</v>
      </c>
      <c r="K89" s="67" t="s">
        <v>296</v>
      </c>
      <c r="L89" s="68">
        <v>100</v>
      </c>
      <c r="M89" s="69">
        <f>IF(L89&lt;0,0,FLOOR(L89,2.5))</f>
        <v>100</v>
      </c>
      <c r="N89" s="68">
        <v>115</v>
      </c>
      <c r="O89" s="69">
        <f>IF(N89&lt;0,0,FLOOR(N89,2.5))</f>
        <v>115</v>
      </c>
      <c r="P89" s="68">
        <v>125</v>
      </c>
      <c r="Q89" s="69">
        <f>IF(P89&lt;0,0,FLOOR(P89,2.5))</f>
        <v>125</v>
      </c>
      <c r="R89" s="70"/>
      <c r="S89" s="67" t="s">
        <v>24</v>
      </c>
      <c r="T89" s="68">
        <v>100</v>
      </c>
      <c r="U89" s="69">
        <f>IF(T89&lt;0,0,FLOOR(T89,2.5))</f>
        <v>100</v>
      </c>
      <c r="V89" s="68">
        <v>113</v>
      </c>
      <c r="W89" s="69">
        <f>IF(V89&lt;0,0,FLOOR(V89,2.5))</f>
        <v>112.5</v>
      </c>
      <c r="X89" s="68"/>
      <c r="Y89" s="69">
        <f>IF(X89&lt;0,0,FLOOR(X89,2.5))</f>
        <v>0</v>
      </c>
      <c r="Z89" s="70"/>
      <c r="AA89" s="71">
        <f>IF(MAX(M89,O89,Q89)&gt;0,MAX(M89,O89,Q89),0)+IF(MAX(U89,W89,Y89)&gt;0,MAX(U89,W89,Y89),0)</f>
        <v>237.5</v>
      </c>
      <c r="AB89" s="68">
        <v>160</v>
      </c>
      <c r="AC89" s="69">
        <f>IF(AB89&lt;0,0,FLOOR(AB89,2.5))</f>
        <v>160</v>
      </c>
      <c r="AD89" s="68">
        <v>-170</v>
      </c>
      <c r="AE89" s="69">
        <f>IF(AD89&lt;0,0,FLOOR(AD89,2.5))</f>
        <v>0</v>
      </c>
      <c r="AF89" s="68"/>
      <c r="AG89" s="69">
        <f>IF(AF89&lt;0,0,FLOOR(AF89,2.5))</f>
        <v>0</v>
      </c>
      <c r="AH89" s="70"/>
      <c r="AI89" s="72">
        <f>AA89+IF(MAX(AC89,AE89,AG89)&gt;0,MAX(AC89,AE89,AG89),0)</f>
        <v>397.5</v>
      </c>
      <c r="AJ89" s="93">
        <v>1</v>
      </c>
      <c r="AK89" s="73">
        <f>IF(H89&lt;50,1.955,VLOOKUP(H89,'Reshel H'!$A$8:$E$133,IF(AV89&lt;0.25,2,IF(AV89&lt;0.5,3,IF(AV89&lt;0.75,4,5)))))</f>
        <v>1.139</v>
      </c>
      <c r="AL89" s="74">
        <f>IF(C89&lt;40,1,VLOOKUP(C89,'Reshel H'!$G$8:$H$59,2))</f>
        <v>1.61</v>
      </c>
      <c r="AM89" s="75">
        <f>AI89*AK89*AL89</f>
        <v>728.9315250000001</v>
      </c>
      <c r="AN89" s="96">
        <v>140</v>
      </c>
      <c r="AO89" s="76">
        <v>0</v>
      </c>
      <c r="AP89" s="76">
        <v>145</v>
      </c>
      <c r="AQ89" s="76">
        <v>0</v>
      </c>
      <c r="AR89" s="76">
        <v>145</v>
      </c>
      <c r="AS89" s="77" t="s">
        <v>23</v>
      </c>
      <c r="AV89" s="43">
        <f t="shared" si="52"/>
        <v>0.5</v>
      </c>
    </row>
    <row r="90" spans="1:48" s="131" customFormat="1" ht="19.5" customHeight="1">
      <c r="A90" s="129"/>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row>
    <row r="91" spans="1:48" s="20" customFormat="1" ht="19.5" customHeight="1">
      <c r="A91" s="62">
        <f>A89+1</f>
        <v>69</v>
      </c>
      <c r="B91" s="78" t="s">
        <v>188</v>
      </c>
      <c r="C91" s="79">
        <v>15</v>
      </c>
      <c r="D91" s="80" t="s">
        <v>159</v>
      </c>
      <c r="E91" s="86" t="s">
        <v>60</v>
      </c>
      <c r="F91" s="87">
        <v>36117</v>
      </c>
      <c r="G91" s="82" t="s">
        <v>38</v>
      </c>
      <c r="H91" s="65">
        <v>80.8</v>
      </c>
      <c r="I91" s="66">
        <v>82.5</v>
      </c>
      <c r="J91" s="60">
        <v>82.5</v>
      </c>
      <c r="K91" s="67" t="s">
        <v>299</v>
      </c>
      <c r="L91" s="68">
        <v>200</v>
      </c>
      <c r="M91" s="69">
        <f aca="true" t="shared" si="54" ref="M91:M110">IF(L91&lt;0,0,FLOOR(L91,2.5))</f>
        <v>200</v>
      </c>
      <c r="N91" s="68">
        <v>210</v>
      </c>
      <c r="O91" s="69">
        <f aca="true" t="shared" si="55" ref="O91:O110">IF(N91&lt;0,0,FLOOR(N91,2.5))</f>
        <v>210</v>
      </c>
      <c r="P91" s="68">
        <v>220</v>
      </c>
      <c r="Q91" s="69">
        <f aca="true" t="shared" si="56" ref="Q91:Q110">IF(P91&lt;0,0,FLOOR(P91,2.5))</f>
        <v>220</v>
      </c>
      <c r="R91" s="70">
        <v>225</v>
      </c>
      <c r="S91" s="67" t="s">
        <v>24</v>
      </c>
      <c r="T91" s="68">
        <v>100</v>
      </c>
      <c r="U91" s="69">
        <f aca="true" t="shared" si="57" ref="U91:U110">IF(T91&lt;0,0,FLOOR(T91,2.5))</f>
        <v>100</v>
      </c>
      <c r="V91" s="68">
        <v>105</v>
      </c>
      <c r="W91" s="69">
        <f aca="true" t="shared" si="58" ref="W91:W110">IF(V91&lt;0,0,FLOOR(V91,2.5))</f>
        <v>105</v>
      </c>
      <c r="X91" s="68">
        <v>110.5</v>
      </c>
      <c r="Y91" s="69">
        <f aca="true" t="shared" si="59" ref="Y91:Y110">IF(X91&lt;0,0,FLOOR(X91,2.5))</f>
        <v>110</v>
      </c>
      <c r="Z91" s="70">
        <v>115</v>
      </c>
      <c r="AA91" s="71">
        <f aca="true" t="shared" si="60" ref="AA91:AA110">IF(MAX(M91,O91,Q91)&gt;0,MAX(M91,O91,Q91),0)+IF(MAX(U91,W91,Y91)&gt;0,MAX(U91,W91,Y91),0)</f>
        <v>330</v>
      </c>
      <c r="AB91" s="68">
        <v>180</v>
      </c>
      <c r="AC91" s="69">
        <f aca="true" t="shared" si="61" ref="AC91:AC110">IF(AB91&lt;0,0,FLOOR(AB91,2.5))</f>
        <v>180</v>
      </c>
      <c r="AD91" s="68">
        <v>190</v>
      </c>
      <c r="AE91" s="69">
        <f aca="true" t="shared" si="62" ref="AE91:AE110">IF(AD91&lt;0,0,FLOOR(AD91,2.5))</f>
        <v>190</v>
      </c>
      <c r="AF91" s="68">
        <v>200</v>
      </c>
      <c r="AG91" s="69">
        <f aca="true" t="shared" si="63" ref="AG91:AG110">IF(AF91&lt;0,0,FLOOR(AF91,2.5))</f>
        <v>200</v>
      </c>
      <c r="AH91" s="70">
        <v>207.5</v>
      </c>
      <c r="AI91" s="72">
        <f aca="true" t="shared" si="64" ref="AI91:AI110">AA91+IF(MAX(AC91,AE91,AG91)&gt;0,MAX(AC91,AE91,AG91),0)</f>
        <v>530</v>
      </c>
      <c r="AJ91" s="93">
        <v>1</v>
      </c>
      <c r="AK91" s="73">
        <f>IF(H91&lt;50,1.955,VLOOKUP(H91,'Reshel H'!$A$8:$E$133,IF(AV91&lt;0.25,2,IF(AV91&lt;0.5,3,IF(AV91&lt;0.75,4,5)))))</f>
        <v>1.046</v>
      </c>
      <c r="AL91" s="74">
        <f>IF(C91&lt;40,1,VLOOKUP(C91,'Reshel H'!$G$8:$H$59,2))</f>
        <v>1</v>
      </c>
      <c r="AM91" s="75">
        <f aca="true" t="shared" si="65" ref="AM91:AM110">AI91*AK91*AL91</f>
        <v>554.38</v>
      </c>
      <c r="AN91" s="96">
        <v>220</v>
      </c>
      <c r="AO91" s="76">
        <v>0</v>
      </c>
      <c r="AP91" s="76">
        <v>230</v>
      </c>
      <c r="AQ91" s="76">
        <v>0</v>
      </c>
      <c r="AR91" s="76">
        <v>230</v>
      </c>
      <c r="AS91" s="77" t="s">
        <v>23</v>
      </c>
      <c r="AV91" s="43">
        <f t="shared" si="52"/>
        <v>0.7999999999999972</v>
      </c>
    </row>
    <row r="92" spans="1:48" s="20" customFormat="1" ht="19.5" customHeight="1">
      <c r="A92" s="62">
        <f t="shared" si="53"/>
        <v>70</v>
      </c>
      <c r="B92" s="78" t="s">
        <v>189</v>
      </c>
      <c r="C92" s="79">
        <v>17</v>
      </c>
      <c r="D92" s="80" t="s">
        <v>159</v>
      </c>
      <c r="E92" s="86" t="s">
        <v>60</v>
      </c>
      <c r="F92" s="87">
        <v>35498</v>
      </c>
      <c r="G92" s="82" t="s">
        <v>11</v>
      </c>
      <c r="H92" s="65">
        <v>78.9</v>
      </c>
      <c r="I92" s="66">
        <v>82.5</v>
      </c>
      <c r="J92" s="60" t="s">
        <v>116</v>
      </c>
      <c r="K92" s="67" t="s">
        <v>303</v>
      </c>
      <c r="L92" s="68">
        <v>170</v>
      </c>
      <c r="M92" s="69">
        <f t="shared" si="54"/>
        <v>170</v>
      </c>
      <c r="N92" s="68">
        <v>175</v>
      </c>
      <c r="O92" s="69">
        <f t="shared" si="55"/>
        <v>175</v>
      </c>
      <c r="P92" s="68">
        <v>-180</v>
      </c>
      <c r="Q92" s="69">
        <f t="shared" si="56"/>
        <v>0</v>
      </c>
      <c r="R92" s="70"/>
      <c r="S92" s="67" t="s">
        <v>33</v>
      </c>
      <c r="T92" s="68">
        <v>90</v>
      </c>
      <c r="U92" s="69">
        <f t="shared" si="57"/>
        <v>90</v>
      </c>
      <c r="V92" s="68">
        <v>100</v>
      </c>
      <c r="W92" s="69">
        <f t="shared" si="58"/>
        <v>100</v>
      </c>
      <c r="X92" s="68">
        <v>-102.5</v>
      </c>
      <c r="Y92" s="69">
        <f t="shared" si="59"/>
        <v>0</v>
      </c>
      <c r="Z92" s="70"/>
      <c r="AA92" s="71">
        <f t="shared" si="60"/>
        <v>275</v>
      </c>
      <c r="AB92" s="68">
        <v>180</v>
      </c>
      <c r="AC92" s="69">
        <f t="shared" si="61"/>
        <v>180</v>
      </c>
      <c r="AD92" s="68">
        <v>190</v>
      </c>
      <c r="AE92" s="69">
        <f t="shared" si="62"/>
        <v>190</v>
      </c>
      <c r="AF92" s="68">
        <v>205</v>
      </c>
      <c r="AG92" s="69">
        <f t="shared" si="63"/>
        <v>205</v>
      </c>
      <c r="AH92" s="70"/>
      <c r="AI92" s="72">
        <f t="shared" si="64"/>
        <v>480</v>
      </c>
      <c r="AJ92" s="93">
        <v>1</v>
      </c>
      <c r="AK92" s="73">
        <f>IF(H92&lt;50,1.955,VLOOKUP(H92,'Reshel H'!$A$8:$E$133,IF(AV92&lt;0.25,2,IF(AV92&lt;0.5,3,IF(AV92&lt;0.75,4,5)))))</f>
        <v>1.069</v>
      </c>
      <c r="AL92" s="74">
        <f>IF(C92&lt;40,1,VLOOKUP(C92,'Reshel H'!$G$8:$H$59,2))</f>
        <v>1</v>
      </c>
      <c r="AM92" s="75">
        <f t="shared" si="65"/>
        <v>513.12</v>
      </c>
      <c r="AN92" s="96">
        <v>220</v>
      </c>
      <c r="AO92" s="76">
        <v>0</v>
      </c>
      <c r="AP92" s="76">
        <v>230</v>
      </c>
      <c r="AQ92" s="76">
        <v>0</v>
      </c>
      <c r="AR92" s="76">
        <v>230</v>
      </c>
      <c r="AS92" s="77" t="s">
        <v>23</v>
      </c>
      <c r="AV92" s="43">
        <f t="shared" si="52"/>
        <v>0.9000000000000057</v>
      </c>
    </row>
    <row r="93" spans="1:48" s="20" customFormat="1" ht="19.5" customHeight="1" hidden="1">
      <c r="A93" s="62">
        <f t="shared" si="53"/>
        <v>71</v>
      </c>
      <c r="B93" s="78" t="s">
        <v>190</v>
      </c>
      <c r="C93" s="79">
        <v>21</v>
      </c>
      <c r="D93" s="80" t="s">
        <v>159</v>
      </c>
      <c r="E93" s="86" t="s">
        <v>60</v>
      </c>
      <c r="F93" s="87"/>
      <c r="G93" s="82" t="s">
        <v>84</v>
      </c>
      <c r="H93" s="65"/>
      <c r="I93" s="66">
        <v>82.5</v>
      </c>
      <c r="J93" s="60" t="s">
        <v>116</v>
      </c>
      <c r="K93" s="67" t="s">
        <v>79</v>
      </c>
      <c r="L93" s="68"/>
      <c r="M93" s="69">
        <f t="shared" si="54"/>
        <v>0</v>
      </c>
      <c r="N93" s="68"/>
      <c r="O93" s="69">
        <f t="shared" si="55"/>
        <v>0</v>
      </c>
      <c r="P93" s="68"/>
      <c r="Q93" s="69">
        <f t="shared" si="56"/>
        <v>0</v>
      </c>
      <c r="R93" s="70"/>
      <c r="S93" s="67" t="s">
        <v>79</v>
      </c>
      <c r="T93" s="68"/>
      <c r="U93" s="69">
        <f t="shared" si="57"/>
        <v>0</v>
      </c>
      <c r="V93" s="68"/>
      <c r="W93" s="69">
        <f t="shared" si="58"/>
        <v>0</v>
      </c>
      <c r="X93" s="68"/>
      <c r="Y93" s="69">
        <f t="shared" si="59"/>
        <v>0</v>
      </c>
      <c r="Z93" s="70"/>
      <c r="AA93" s="71">
        <f t="shared" si="60"/>
        <v>0</v>
      </c>
      <c r="AB93" s="68"/>
      <c r="AC93" s="69">
        <f t="shared" si="61"/>
        <v>0</v>
      </c>
      <c r="AD93" s="68"/>
      <c r="AE93" s="69">
        <f t="shared" si="62"/>
        <v>0</v>
      </c>
      <c r="AF93" s="68"/>
      <c r="AG93" s="69">
        <f t="shared" si="63"/>
        <v>0</v>
      </c>
      <c r="AH93" s="70"/>
      <c r="AI93" s="72">
        <f t="shared" si="64"/>
        <v>0</v>
      </c>
      <c r="AJ93" s="93">
        <v>1</v>
      </c>
      <c r="AK93" s="73">
        <f>IF(H93&lt;50,1.955,VLOOKUP(H93,'Reshel H'!$A$8:$E$133,IF(AV93&lt;0.25,2,IF(AV93&lt;0.5,3,IF(AV93&lt;0.75,4,5)))))</f>
        <v>1.955</v>
      </c>
      <c r="AL93" s="74">
        <f>IF(C93&lt;40,1,VLOOKUP(C93,'Reshel H'!$G$8:$H$59,2))</f>
        <v>1</v>
      </c>
      <c r="AM93" s="75">
        <f t="shared" si="65"/>
        <v>0</v>
      </c>
      <c r="AN93" s="96">
        <v>220</v>
      </c>
      <c r="AO93" s="76">
        <v>0</v>
      </c>
      <c r="AP93" s="76">
        <v>230</v>
      </c>
      <c r="AQ93" s="76">
        <v>0</v>
      </c>
      <c r="AR93" s="76">
        <v>230</v>
      </c>
      <c r="AS93" s="77" t="s">
        <v>23</v>
      </c>
      <c r="AV93" s="43">
        <f t="shared" si="52"/>
        <v>0</v>
      </c>
    </row>
    <row r="94" spans="1:48" s="20" customFormat="1" ht="19.5" customHeight="1">
      <c r="A94" s="62">
        <f t="shared" si="53"/>
        <v>72</v>
      </c>
      <c r="B94" s="78" t="s">
        <v>131</v>
      </c>
      <c r="C94" s="79">
        <v>18</v>
      </c>
      <c r="D94" s="80" t="s">
        <v>73</v>
      </c>
      <c r="E94" s="86" t="s">
        <v>60</v>
      </c>
      <c r="F94" s="87">
        <v>34988</v>
      </c>
      <c r="G94" s="82" t="s">
        <v>245</v>
      </c>
      <c r="H94" s="65">
        <v>77.6</v>
      </c>
      <c r="I94" s="66">
        <v>82.5</v>
      </c>
      <c r="J94" s="60" t="s">
        <v>116</v>
      </c>
      <c r="K94" s="67" t="s">
        <v>174</v>
      </c>
      <c r="L94" s="68">
        <v>160</v>
      </c>
      <c r="M94" s="69">
        <f>IF(L94&lt;0,0,FLOOR(L94,2.5))</f>
        <v>160</v>
      </c>
      <c r="N94" s="68">
        <v>175</v>
      </c>
      <c r="O94" s="69">
        <f>IF(N94&lt;0,0,FLOOR(N94,2.5))</f>
        <v>175</v>
      </c>
      <c r="P94" s="68">
        <v>190</v>
      </c>
      <c r="Q94" s="69">
        <f>IF(P94&lt;0,0,FLOOR(P94,2.5))</f>
        <v>190</v>
      </c>
      <c r="R94" s="70"/>
      <c r="S94" s="67" t="s">
        <v>24</v>
      </c>
      <c r="T94" s="68">
        <v>100</v>
      </c>
      <c r="U94" s="69">
        <f>IF(T94&lt;0,0,FLOOR(T94,2.5))</f>
        <v>100</v>
      </c>
      <c r="V94" s="68">
        <v>110</v>
      </c>
      <c r="W94" s="69">
        <f>IF(V94&lt;0,0,FLOOR(V94,2.5))</f>
        <v>110</v>
      </c>
      <c r="X94" s="68">
        <v>-134</v>
      </c>
      <c r="Y94" s="69">
        <f>IF(X94&lt;0,0,FLOOR(X94,2.5))</f>
        <v>0</v>
      </c>
      <c r="Z94" s="70"/>
      <c r="AA94" s="71">
        <f>IF(MAX(M94,O94,Q94)&gt;0,MAX(M94,O94,Q94),0)+IF(MAX(U94,W94,Y94)&gt;0,MAX(U94,W94,Y94),0)</f>
        <v>300</v>
      </c>
      <c r="AB94" s="68">
        <v>160</v>
      </c>
      <c r="AC94" s="69">
        <f>IF(AB94&lt;0,0,FLOOR(AB94,2.5))</f>
        <v>160</v>
      </c>
      <c r="AD94" s="68">
        <v>-175</v>
      </c>
      <c r="AE94" s="69">
        <f>IF(AD94&lt;0,0,FLOOR(AD94,2.5))</f>
        <v>0</v>
      </c>
      <c r="AF94" s="68"/>
      <c r="AG94" s="69">
        <f>IF(AF94&lt;0,0,FLOOR(AF94,2.5))</f>
        <v>0</v>
      </c>
      <c r="AH94" s="70"/>
      <c r="AI94" s="72">
        <f>AA94+IF(MAX(AC94,AE94,AG94)&gt;0,MAX(AC94,AE94,AG94),0)</f>
        <v>460</v>
      </c>
      <c r="AJ94" s="93">
        <v>1</v>
      </c>
      <c r="AK94" s="73">
        <f>IF(H94&lt;50,1.955,VLOOKUP(H94,'Reshel H'!$A$8:$E$133,IF(AV94&lt;0.25,2,IF(AV94&lt;0.5,3,IF(AV94&lt;0.75,4,5)))))</f>
        <v>1.084</v>
      </c>
      <c r="AL94" s="74">
        <f>IF(C94&lt;40,1,VLOOKUP(C94,'Reshel H'!$G$8:$H$59,2))</f>
        <v>1</v>
      </c>
      <c r="AM94" s="75">
        <f>AI94*AK94*AL94</f>
        <v>498.64000000000004</v>
      </c>
      <c r="AN94" s="96">
        <v>135</v>
      </c>
      <c r="AO94" s="76">
        <v>0</v>
      </c>
      <c r="AP94" s="76">
        <v>152.5</v>
      </c>
      <c r="AQ94" s="76">
        <v>0</v>
      </c>
      <c r="AR94" s="76">
        <v>152.5</v>
      </c>
      <c r="AS94" s="77" t="s">
        <v>23</v>
      </c>
      <c r="AV94" s="43">
        <f>MOD(H94,1)</f>
        <v>0.5999999999999943</v>
      </c>
    </row>
    <row r="95" spans="1:48" s="20" customFormat="1" ht="19.5" customHeight="1">
      <c r="A95" s="62">
        <f t="shared" si="53"/>
        <v>73</v>
      </c>
      <c r="B95" s="78" t="s">
        <v>191</v>
      </c>
      <c r="C95" s="79">
        <v>21</v>
      </c>
      <c r="D95" s="80" t="s">
        <v>159</v>
      </c>
      <c r="E95" s="86" t="s">
        <v>60</v>
      </c>
      <c r="F95" s="87">
        <v>33996</v>
      </c>
      <c r="G95" s="82" t="s">
        <v>84</v>
      </c>
      <c r="H95" s="65">
        <v>81.8</v>
      </c>
      <c r="I95" s="66">
        <v>82.5</v>
      </c>
      <c r="J95" s="60" t="s">
        <v>116</v>
      </c>
      <c r="K95" s="67" t="s">
        <v>299</v>
      </c>
      <c r="L95" s="68">
        <v>260</v>
      </c>
      <c r="M95" s="69">
        <f t="shared" si="54"/>
        <v>260</v>
      </c>
      <c r="N95" s="68">
        <v>270</v>
      </c>
      <c r="O95" s="69">
        <f t="shared" si="55"/>
        <v>270</v>
      </c>
      <c r="P95" s="68">
        <v>-275</v>
      </c>
      <c r="Q95" s="69">
        <f t="shared" si="56"/>
        <v>0</v>
      </c>
      <c r="R95" s="70"/>
      <c r="S95" s="67" t="s">
        <v>27</v>
      </c>
      <c r="T95" s="68">
        <v>120</v>
      </c>
      <c r="U95" s="69">
        <f t="shared" si="57"/>
        <v>120</v>
      </c>
      <c r="V95" s="68">
        <v>130</v>
      </c>
      <c r="W95" s="69">
        <f t="shared" si="58"/>
        <v>130</v>
      </c>
      <c r="X95" s="68">
        <v>137.5</v>
      </c>
      <c r="Y95" s="69">
        <f t="shared" si="59"/>
        <v>137.5</v>
      </c>
      <c r="Z95" s="70"/>
      <c r="AA95" s="71">
        <f t="shared" si="60"/>
        <v>407.5</v>
      </c>
      <c r="AB95" s="68">
        <v>230</v>
      </c>
      <c r="AC95" s="69">
        <f t="shared" si="61"/>
        <v>230</v>
      </c>
      <c r="AD95" s="68">
        <v>242.5</v>
      </c>
      <c r="AE95" s="69">
        <f t="shared" si="62"/>
        <v>242.5</v>
      </c>
      <c r="AF95" s="68">
        <v>247.5</v>
      </c>
      <c r="AG95" s="69">
        <f t="shared" si="63"/>
        <v>247.5</v>
      </c>
      <c r="AH95" s="70"/>
      <c r="AI95" s="72">
        <f t="shared" si="64"/>
        <v>655</v>
      </c>
      <c r="AJ95" s="93">
        <v>1</v>
      </c>
      <c r="AK95" s="73">
        <f>IF(H95&lt;50,1.955,VLOOKUP(H95,'Reshel H'!$A$8:$E$133,IF(AV95&lt;0.25,2,IF(AV95&lt;0.5,3,IF(AV95&lt;0.75,4,5)))))</f>
        <v>1.036</v>
      </c>
      <c r="AL95" s="74">
        <f>IF(C95&lt;40,1,VLOOKUP(C95,'Reshel H'!$G$8:$H$59,2))</f>
        <v>1</v>
      </c>
      <c r="AM95" s="75">
        <f t="shared" si="65"/>
        <v>678.58</v>
      </c>
      <c r="AN95" s="96">
        <v>220</v>
      </c>
      <c r="AO95" s="76">
        <v>0</v>
      </c>
      <c r="AP95" s="76">
        <v>230</v>
      </c>
      <c r="AQ95" s="76">
        <v>0</v>
      </c>
      <c r="AR95" s="76">
        <v>230</v>
      </c>
      <c r="AS95" s="77" t="s">
        <v>23</v>
      </c>
      <c r="AV95" s="43">
        <f t="shared" si="52"/>
        <v>0.7999999999999972</v>
      </c>
    </row>
    <row r="96" spans="1:48" s="20" customFormat="1" ht="19.5" customHeight="1">
      <c r="A96" s="62">
        <f t="shared" si="53"/>
        <v>74</v>
      </c>
      <c r="B96" s="78" t="s">
        <v>125</v>
      </c>
      <c r="C96" s="79">
        <v>36</v>
      </c>
      <c r="D96" s="80" t="s">
        <v>73</v>
      </c>
      <c r="E96" s="86" t="s">
        <v>60</v>
      </c>
      <c r="F96" s="87">
        <v>28854</v>
      </c>
      <c r="G96" s="82" t="s">
        <v>18</v>
      </c>
      <c r="H96" s="65">
        <v>78.8</v>
      </c>
      <c r="I96" s="66">
        <v>82.5</v>
      </c>
      <c r="J96" s="60">
        <v>82.5</v>
      </c>
      <c r="K96" s="67" t="s">
        <v>296</v>
      </c>
      <c r="L96" s="68">
        <v>130</v>
      </c>
      <c r="M96" s="69">
        <f t="shared" si="54"/>
        <v>130</v>
      </c>
      <c r="N96" s="68">
        <v>140</v>
      </c>
      <c r="O96" s="69">
        <f t="shared" si="55"/>
        <v>140</v>
      </c>
      <c r="P96" s="68">
        <v>-150</v>
      </c>
      <c r="Q96" s="69">
        <f t="shared" si="56"/>
        <v>0</v>
      </c>
      <c r="R96" s="70"/>
      <c r="S96" s="67" t="s">
        <v>33</v>
      </c>
      <c r="T96" s="68">
        <v>80</v>
      </c>
      <c r="U96" s="69">
        <f t="shared" si="57"/>
        <v>80</v>
      </c>
      <c r="V96" s="68">
        <v>-90</v>
      </c>
      <c r="W96" s="69">
        <f t="shared" si="58"/>
        <v>0</v>
      </c>
      <c r="X96" s="68">
        <v>90</v>
      </c>
      <c r="Y96" s="69">
        <f t="shared" si="59"/>
        <v>90</v>
      </c>
      <c r="Z96" s="70"/>
      <c r="AA96" s="71">
        <f t="shared" si="60"/>
        <v>230</v>
      </c>
      <c r="AB96" s="68">
        <v>160</v>
      </c>
      <c r="AC96" s="69">
        <f t="shared" si="61"/>
        <v>160</v>
      </c>
      <c r="AD96" s="68">
        <v>180</v>
      </c>
      <c r="AE96" s="69">
        <f t="shared" si="62"/>
        <v>180</v>
      </c>
      <c r="AF96" s="68">
        <v>-185</v>
      </c>
      <c r="AG96" s="69">
        <f t="shared" si="63"/>
        <v>0</v>
      </c>
      <c r="AH96" s="70"/>
      <c r="AI96" s="72">
        <f t="shared" si="64"/>
        <v>410</v>
      </c>
      <c r="AJ96" s="93">
        <v>7</v>
      </c>
      <c r="AK96" s="73">
        <f>IF(H96&lt;50,1.955,VLOOKUP(H96,'Reshel H'!$A$8:$E$133,IF(AV96&lt;0.25,2,IF(AV96&lt;0.5,3,IF(AV96&lt;0.75,4,5)))))</f>
        <v>1.069</v>
      </c>
      <c r="AL96" s="74">
        <f>IF(C96&lt;40,1,VLOOKUP(C96,'Reshel H'!$G$8:$H$59,2))</f>
        <v>1</v>
      </c>
      <c r="AM96" s="75">
        <f t="shared" si="65"/>
        <v>438.28999999999996</v>
      </c>
      <c r="AN96" s="96">
        <v>150</v>
      </c>
      <c r="AO96" s="76">
        <v>0</v>
      </c>
      <c r="AP96" s="76">
        <v>150</v>
      </c>
      <c r="AQ96" s="76">
        <v>0</v>
      </c>
      <c r="AR96" s="76">
        <v>150</v>
      </c>
      <c r="AS96" s="77" t="s">
        <v>23</v>
      </c>
      <c r="AV96" s="43">
        <f t="shared" si="52"/>
        <v>0.7999999999999972</v>
      </c>
    </row>
    <row r="97" spans="1:48" s="20" customFormat="1" ht="19.5" customHeight="1" hidden="1">
      <c r="A97" s="62">
        <f t="shared" si="53"/>
        <v>75</v>
      </c>
      <c r="B97" s="78" t="s">
        <v>127</v>
      </c>
      <c r="C97" s="79">
        <v>31</v>
      </c>
      <c r="D97" s="80" t="s">
        <v>73</v>
      </c>
      <c r="E97" s="86" t="s">
        <v>60</v>
      </c>
      <c r="F97" s="87">
        <v>29952</v>
      </c>
      <c r="G97" s="82" t="s">
        <v>16</v>
      </c>
      <c r="H97" s="65"/>
      <c r="I97" s="66">
        <v>82.5</v>
      </c>
      <c r="J97" s="60">
        <v>82.5</v>
      </c>
      <c r="K97" s="67" t="s">
        <v>27</v>
      </c>
      <c r="L97" s="68"/>
      <c r="M97" s="69">
        <f t="shared" si="54"/>
        <v>0</v>
      </c>
      <c r="N97" s="68"/>
      <c r="O97" s="69">
        <f t="shared" si="55"/>
        <v>0</v>
      </c>
      <c r="P97" s="68"/>
      <c r="Q97" s="69">
        <f t="shared" si="56"/>
        <v>0</v>
      </c>
      <c r="R97" s="70"/>
      <c r="S97" s="67" t="s">
        <v>27</v>
      </c>
      <c r="T97" s="68"/>
      <c r="U97" s="69">
        <f t="shared" si="57"/>
        <v>0</v>
      </c>
      <c r="V97" s="68"/>
      <c r="W97" s="69">
        <f t="shared" si="58"/>
        <v>0</v>
      </c>
      <c r="X97" s="68"/>
      <c r="Y97" s="69">
        <f t="shared" si="59"/>
        <v>0</v>
      </c>
      <c r="Z97" s="70"/>
      <c r="AA97" s="71">
        <f t="shared" si="60"/>
        <v>0</v>
      </c>
      <c r="AB97" s="68"/>
      <c r="AC97" s="69">
        <f t="shared" si="61"/>
        <v>0</v>
      </c>
      <c r="AD97" s="68"/>
      <c r="AE97" s="69">
        <f t="shared" si="62"/>
        <v>0</v>
      </c>
      <c r="AF97" s="68"/>
      <c r="AG97" s="69">
        <f t="shared" si="63"/>
        <v>0</v>
      </c>
      <c r="AH97" s="70"/>
      <c r="AI97" s="72">
        <f t="shared" si="64"/>
        <v>0</v>
      </c>
      <c r="AJ97" s="93">
        <v>2</v>
      </c>
      <c r="AK97" s="73">
        <f>IF(H97&lt;50,1.955,VLOOKUP(H97,'Reshel H'!$A$8:$E$133,IF(AV97&lt;0.25,2,IF(AV97&lt;0.5,3,IF(AV97&lt;0.75,4,5)))))</f>
        <v>1.955</v>
      </c>
      <c r="AL97" s="74">
        <f>IF(C97&lt;40,1,VLOOKUP(C97,'Reshel H'!$G$8:$H$59,2))</f>
        <v>1</v>
      </c>
      <c r="AM97" s="75">
        <f t="shared" si="65"/>
        <v>0</v>
      </c>
      <c r="AN97" s="96">
        <v>180</v>
      </c>
      <c r="AO97" s="76">
        <v>0</v>
      </c>
      <c r="AP97" s="76">
        <v>192.5</v>
      </c>
      <c r="AQ97" s="76">
        <v>0</v>
      </c>
      <c r="AR97" s="76">
        <v>192.5</v>
      </c>
      <c r="AS97" s="77" t="s">
        <v>23</v>
      </c>
      <c r="AV97" s="43">
        <f t="shared" si="52"/>
        <v>0</v>
      </c>
    </row>
    <row r="98" spans="1:48" s="20" customFormat="1" ht="19.5" customHeight="1">
      <c r="A98" s="62">
        <f t="shared" si="53"/>
        <v>76</v>
      </c>
      <c r="B98" s="78" t="s">
        <v>150</v>
      </c>
      <c r="C98" s="79">
        <v>25</v>
      </c>
      <c r="D98" s="80" t="s">
        <v>145</v>
      </c>
      <c r="E98" s="86" t="s">
        <v>60</v>
      </c>
      <c r="F98" s="98">
        <v>32584</v>
      </c>
      <c r="G98" s="82" t="s">
        <v>16</v>
      </c>
      <c r="H98" s="65">
        <v>81.8</v>
      </c>
      <c r="I98" s="66">
        <v>82.5</v>
      </c>
      <c r="J98" s="60" t="s">
        <v>116</v>
      </c>
      <c r="K98" s="67" t="s">
        <v>299</v>
      </c>
      <c r="L98" s="68">
        <v>277.5</v>
      </c>
      <c r="M98" s="69">
        <f t="shared" si="54"/>
        <v>277.5</v>
      </c>
      <c r="N98" s="68">
        <v>300</v>
      </c>
      <c r="O98" s="69">
        <f t="shared" si="55"/>
        <v>300</v>
      </c>
      <c r="P98" s="68">
        <v>-312.5</v>
      </c>
      <c r="Q98" s="69">
        <f t="shared" si="56"/>
        <v>0</v>
      </c>
      <c r="R98" s="70">
        <v>-312.5</v>
      </c>
      <c r="S98" s="67" t="s">
        <v>24</v>
      </c>
      <c r="T98" s="68">
        <v>172.5</v>
      </c>
      <c r="U98" s="69">
        <f t="shared" si="57"/>
        <v>172.5</v>
      </c>
      <c r="V98" s="68">
        <v>187.5</v>
      </c>
      <c r="W98" s="69">
        <f t="shared" si="58"/>
        <v>187.5</v>
      </c>
      <c r="X98" s="68">
        <v>200</v>
      </c>
      <c r="Y98" s="69">
        <f t="shared" si="59"/>
        <v>200</v>
      </c>
      <c r="Z98" s="70"/>
      <c r="AA98" s="71">
        <f t="shared" si="60"/>
        <v>500</v>
      </c>
      <c r="AB98" s="68">
        <v>280</v>
      </c>
      <c r="AC98" s="69">
        <f t="shared" si="61"/>
        <v>280</v>
      </c>
      <c r="AD98" s="68">
        <v>305</v>
      </c>
      <c r="AE98" s="69">
        <f t="shared" si="62"/>
        <v>305</v>
      </c>
      <c r="AF98" s="68">
        <v>315</v>
      </c>
      <c r="AG98" s="69">
        <f t="shared" si="63"/>
        <v>315</v>
      </c>
      <c r="AH98" s="70"/>
      <c r="AI98" s="72">
        <f t="shared" si="64"/>
        <v>815</v>
      </c>
      <c r="AJ98" s="93">
        <v>1</v>
      </c>
      <c r="AK98" s="73">
        <f>IF(H98&lt;50,1.955,VLOOKUP(H98,'Reshel H'!$A$8:$E$133,IF(AV98&lt;0.25,2,IF(AV98&lt;0.5,3,IF(AV98&lt;0.75,4,5)))))</f>
        <v>1.036</v>
      </c>
      <c r="AL98" s="74">
        <f>IF(C98&lt;40,1,VLOOKUP(C98,'Reshel H'!$G$8:$H$59,2))</f>
        <v>1</v>
      </c>
      <c r="AM98" s="75">
        <f t="shared" si="65"/>
        <v>844.34</v>
      </c>
      <c r="AN98" s="96">
        <v>140</v>
      </c>
      <c r="AO98" s="76">
        <v>0</v>
      </c>
      <c r="AP98" s="76">
        <v>147.5</v>
      </c>
      <c r="AQ98" s="76">
        <v>0</v>
      </c>
      <c r="AR98" s="76">
        <v>147.5</v>
      </c>
      <c r="AS98" s="77" t="s">
        <v>23</v>
      </c>
      <c r="AV98" s="43">
        <f t="shared" si="52"/>
        <v>0.7999999999999972</v>
      </c>
    </row>
    <row r="99" spans="1:48" s="20" customFormat="1" ht="19.5" customHeight="1">
      <c r="A99" s="12">
        <f t="shared" si="53"/>
        <v>77</v>
      </c>
      <c r="B99" s="99" t="s">
        <v>243</v>
      </c>
      <c r="C99" s="39">
        <v>34</v>
      </c>
      <c r="D99" s="13" t="s">
        <v>73</v>
      </c>
      <c r="E99" s="100" t="s">
        <v>60</v>
      </c>
      <c r="F99" s="37">
        <v>29429</v>
      </c>
      <c r="G99" s="15" t="s">
        <v>18</v>
      </c>
      <c r="H99" s="101">
        <v>80.2</v>
      </c>
      <c r="I99" s="102">
        <v>82.5</v>
      </c>
      <c r="J99" s="55" t="s">
        <v>116</v>
      </c>
      <c r="K99" s="50" t="s">
        <v>79</v>
      </c>
      <c r="L99" s="52">
        <v>170</v>
      </c>
      <c r="M99" s="51">
        <f t="shared" si="54"/>
        <v>170</v>
      </c>
      <c r="N99" s="52">
        <v>-210</v>
      </c>
      <c r="O99" s="51">
        <f t="shared" si="55"/>
        <v>0</v>
      </c>
      <c r="P99" s="52">
        <v>210</v>
      </c>
      <c r="Q99" s="51">
        <f t="shared" si="56"/>
        <v>210</v>
      </c>
      <c r="R99" s="53"/>
      <c r="S99" s="50" t="s">
        <v>24</v>
      </c>
      <c r="T99" s="52">
        <v>110</v>
      </c>
      <c r="U99" s="51">
        <f t="shared" si="57"/>
        <v>110</v>
      </c>
      <c r="V99" s="52">
        <v>120</v>
      </c>
      <c r="W99" s="51">
        <f t="shared" si="58"/>
        <v>120</v>
      </c>
      <c r="X99" s="52">
        <v>135</v>
      </c>
      <c r="Y99" s="51">
        <f t="shared" si="59"/>
        <v>135</v>
      </c>
      <c r="Z99" s="53"/>
      <c r="AA99" s="54">
        <f t="shared" si="60"/>
        <v>345</v>
      </c>
      <c r="AB99" s="52">
        <v>170</v>
      </c>
      <c r="AC99" s="51">
        <f t="shared" si="61"/>
        <v>170</v>
      </c>
      <c r="AD99" s="52">
        <v>210</v>
      </c>
      <c r="AE99" s="51">
        <f t="shared" si="62"/>
        <v>210</v>
      </c>
      <c r="AF99" s="52">
        <v>-230</v>
      </c>
      <c r="AG99" s="51">
        <f t="shared" si="63"/>
        <v>0</v>
      </c>
      <c r="AH99" s="53"/>
      <c r="AI99" s="49">
        <f t="shared" si="64"/>
        <v>555</v>
      </c>
      <c r="AJ99" s="103">
        <v>5</v>
      </c>
      <c r="AK99" s="73">
        <f>IF(H99&lt;50,1.955,VLOOKUP(H99,'Reshel H'!$A$8:$E$133,IF(AV99&lt;0.25,2,IF(AV99&lt;0.5,3,IF(AV99&lt;0.75,4,5)))))</f>
        <v>1.054</v>
      </c>
      <c r="AL99" s="74">
        <f>IF(C99&lt;40,1,VLOOKUP(C99,'Reshel H'!$G$8:$H$59,2))</f>
        <v>1</v>
      </c>
      <c r="AM99" s="48">
        <f t="shared" si="65"/>
        <v>584.97</v>
      </c>
      <c r="AN99" s="17">
        <v>135</v>
      </c>
      <c r="AO99" s="18">
        <v>0</v>
      </c>
      <c r="AP99" s="18">
        <v>152.5</v>
      </c>
      <c r="AQ99" s="18">
        <v>0</v>
      </c>
      <c r="AR99" s="18">
        <v>152.5</v>
      </c>
      <c r="AS99" s="19" t="s">
        <v>23</v>
      </c>
      <c r="AV99" s="43">
        <f t="shared" si="52"/>
        <v>0.20000000000000284</v>
      </c>
    </row>
    <row r="100" spans="1:48" s="20" customFormat="1" ht="19.5" customHeight="1">
      <c r="A100" s="12">
        <f t="shared" si="53"/>
        <v>78</v>
      </c>
      <c r="B100" s="78" t="s">
        <v>192</v>
      </c>
      <c r="C100" s="79">
        <v>37</v>
      </c>
      <c r="D100" s="80" t="s">
        <v>159</v>
      </c>
      <c r="E100" s="86" t="s">
        <v>60</v>
      </c>
      <c r="F100" s="87">
        <v>28239</v>
      </c>
      <c r="G100" s="82" t="s">
        <v>18</v>
      </c>
      <c r="H100" s="65">
        <v>81.1</v>
      </c>
      <c r="I100" s="66">
        <v>82.5</v>
      </c>
      <c r="J100" s="60" t="s">
        <v>116</v>
      </c>
      <c r="K100" s="67" t="s">
        <v>303</v>
      </c>
      <c r="L100" s="68">
        <v>245</v>
      </c>
      <c r="M100" s="69">
        <f t="shared" si="54"/>
        <v>245</v>
      </c>
      <c r="N100" s="68">
        <v>-260</v>
      </c>
      <c r="O100" s="69">
        <f t="shared" si="55"/>
        <v>0</v>
      </c>
      <c r="P100" s="68">
        <v>265</v>
      </c>
      <c r="Q100" s="69">
        <f t="shared" si="56"/>
        <v>265</v>
      </c>
      <c r="R100" s="70"/>
      <c r="S100" s="67" t="s">
        <v>33</v>
      </c>
      <c r="T100" s="68">
        <v>172.5</v>
      </c>
      <c r="U100" s="69">
        <f t="shared" si="57"/>
        <v>172.5</v>
      </c>
      <c r="V100" s="68">
        <v>180</v>
      </c>
      <c r="W100" s="69">
        <f t="shared" si="58"/>
        <v>180</v>
      </c>
      <c r="X100" s="68">
        <v>185</v>
      </c>
      <c r="Y100" s="69">
        <f t="shared" si="59"/>
        <v>185</v>
      </c>
      <c r="Z100" s="70"/>
      <c r="AA100" s="71">
        <f t="shared" si="60"/>
        <v>450</v>
      </c>
      <c r="AB100" s="68">
        <v>240</v>
      </c>
      <c r="AC100" s="69">
        <f t="shared" si="61"/>
        <v>240</v>
      </c>
      <c r="AD100" s="68">
        <v>250</v>
      </c>
      <c r="AE100" s="69">
        <f t="shared" si="62"/>
        <v>250</v>
      </c>
      <c r="AF100" s="68">
        <v>260</v>
      </c>
      <c r="AG100" s="69">
        <f t="shared" si="63"/>
        <v>260</v>
      </c>
      <c r="AH100" s="70"/>
      <c r="AI100" s="72">
        <f t="shared" si="64"/>
        <v>710</v>
      </c>
      <c r="AJ100" s="93">
        <v>2</v>
      </c>
      <c r="AK100" s="73">
        <f>IF(H100&lt;50,1.955,VLOOKUP(H100,'Reshel H'!$A$8:$E$133,IF(AV100&lt;0.25,2,IF(AV100&lt;0.5,3,IF(AV100&lt;0.75,4,5)))))</f>
        <v>1.044</v>
      </c>
      <c r="AL100" s="74">
        <f>IF(C100&lt;40,1,VLOOKUP(C100,'Reshel H'!$G$8:$H$59,2))</f>
        <v>1</v>
      </c>
      <c r="AM100" s="75">
        <f t="shared" si="65"/>
        <v>741.24</v>
      </c>
      <c r="AN100" s="96">
        <v>220</v>
      </c>
      <c r="AO100" s="76">
        <v>0</v>
      </c>
      <c r="AP100" s="76">
        <v>230</v>
      </c>
      <c r="AQ100" s="76">
        <v>0</v>
      </c>
      <c r="AR100" s="76">
        <v>230</v>
      </c>
      <c r="AS100" s="77" t="s">
        <v>23</v>
      </c>
      <c r="AV100" s="43">
        <f t="shared" si="52"/>
        <v>0.09999999999999432</v>
      </c>
    </row>
    <row r="101" spans="1:48" s="20" customFormat="1" ht="19.5" customHeight="1">
      <c r="A101" s="62">
        <f t="shared" si="53"/>
        <v>79</v>
      </c>
      <c r="B101" s="78" t="s">
        <v>193</v>
      </c>
      <c r="C101" s="79">
        <v>33</v>
      </c>
      <c r="D101" s="80" t="s">
        <v>159</v>
      </c>
      <c r="E101" s="86" t="s">
        <v>60</v>
      </c>
      <c r="F101" s="87">
        <v>29477</v>
      </c>
      <c r="G101" s="82" t="s">
        <v>18</v>
      </c>
      <c r="H101" s="65">
        <v>82</v>
      </c>
      <c r="I101" s="66">
        <v>82.5</v>
      </c>
      <c r="J101" s="60" t="s">
        <v>116</v>
      </c>
      <c r="K101" s="67" t="s">
        <v>299</v>
      </c>
      <c r="L101" s="68">
        <v>-200</v>
      </c>
      <c r="M101" s="69">
        <f t="shared" si="54"/>
        <v>0</v>
      </c>
      <c r="N101" s="68">
        <v>-200</v>
      </c>
      <c r="O101" s="69">
        <f t="shared" si="55"/>
        <v>0</v>
      </c>
      <c r="P101" s="68">
        <v>200</v>
      </c>
      <c r="Q101" s="69">
        <f t="shared" si="56"/>
        <v>200</v>
      </c>
      <c r="R101" s="70"/>
      <c r="S101" s="67" t="s">
        <v>24</v>
      </c>
      <c r="T101" s="68">
        <v>100</v>
      </c>
      <c r="U101" s="69">
        <f t="shared" si="57"/>
        <v>100</v>
      </c>
      <c r="V101" s="68">
        <v>115</v>
      </c>
      <c r="W101" s="69">
        <f t="shared" si="58"/>
        <v>115</v>
      </c>
      <c r="X101" s="68">
        <v>125</v>
      </c>
      <c r="Y101" s="69">
        <f t="shared" si="59"/>
        <v>125</v>
      </c>
      <c r="Z101" s="70"/>
      <c r="AA101" s="71">
        <f t="shared" si="60"/>
        <v>325</v>
      </c>
      <c r="AB101" s="68">
        <v>220</v>
      </c>
      <c r="AC101" s="69">
        <f t="shared" si="61"/>
        <v>220</v>
      </c>
      <c r="AD101" s="68">
        <v>240</v>
      </c>
      <c r="AE101" s="69">
        <f t="shared" si="62"/>
        <v>240</v>
      </c>
      <c r="AF101" s="68">
        <v>255</v>
      </c>
      <c r="AG101" s="69">
        <f t="shared" si="63"/>
        <v>255</v>
      </c>
      <c r="AH101" s="70"/>
      <c r="AI101" s="72">
        <f t="shared" si="64"/>
        <v>580</v>
      </c>
      <c r="AJ101" s="93">
        <v>3</v>
      </c>
      <c r="AK101" s="73">
        <f>IF(H101&lt;50,1.955,VLOOKUP(H101,'Reshel H'!$A$8:$E$133,IF(AV101&lt;0.25,2,IF(AV101&lt;0.5,3,IF(AV101&lt;0.75,4,5)))))</f>
        <v>1.034</v>
      </c>
      <c r="AL101" s="74">
        <f>IF(C101&lt;40,1,VLOOKUP(C101,'Reshel H'!$G$8:$H$59,2))</f>
        <v>1</v>
      </c>
      <c r="AM101" s="75">
        <f t="shared" si="65"/>
        <v>599.72</v>
      </c>
      <c r="AN101" s="96">
        <v>220</v>
      </c>
      <c r="AO101" s="76">
        <v>0</v>
      </c>
      <c r="AP101" s="76">
        <v>230</v>
      </c>
      <c r="AQ101" s="76">
        <v>0</v>
      </c>
      <c r="AR101" s="76">
        <v>230</v>
      </c>
      <c r="AS101" s="77" t="s">
        <v>23</v>
      </c>
      <c r="AV101" s="43">
        <f t="shared" si="52"/>
        <v>0</v>
      </c>
    </row>
    <row r="102" spans="1:48" s="20" customFormat="1" ht="19.5" customHeight="1">
      <c r="A102" s="62">
        <f t="shared" si="53"/>
        <v>80</v>
      </c>
      <c r="B102" s="78" t="s">
        <v>240</v>
      </c>
      <c r="C102" s="79">
        <v>30</v>
      </c>
      <c r="D102" s="80" t="s">
        <v>32</v>
      </c>
      <c r="E102" s="86" t="s">
        <v>60</v>
      </c>
      <c r="F102" s="87">
        <v>30765</v>
      </c>
      <c r="G102" s="82" t="s">
        <v>16</v>
      </c>
      <c r="H102" s="65">
        <v>81.2</v>
      </c>
      <c r="I102" s="66">
        <v>82.5</v>
      </c>
      <c r="J102" s="60" t="s">
        <v>116</v>
      </c>
      <c r="K102" s="67" t="s">
        <v>174</v>
      </c>
      <c r="L102" s="68">
        <v>180</v>
      </c>
      <c r="M102" s="69">
        <f>IF(L102&lt;0,0,FLOOR(L102,2.5))</f>
        <v>180</v>
      </c>
      <c r="N102" s="68">
        <v>197</v>
      </c>
      <c r="O102" s="69">
        <f>IF(N102&lt;0,0,FLOOR(N102,2.5))</f>
        <v>195</v>
      </c>
      <c r="P102" s="68">
        <v>202.5</v>
      </c>
      <c r="Q102" s="69">
        <f>IF(P102&lt;0,0,FLOOR(P102,2.5))</f>
        <v>202.5</v>
      </c>
      <c r="R102" s="70"/>
      <c r="S102" s="67" t="s">
        <v>24</v>
      </c>
      <c r="T102" s="68">
        <v>110</v>
      </c>
      <c r="U102" s="69">
        <f>IF(T102&lt;0,0,FLOOR(T102,2.5))</f>
        <v>110</v>
      </c>
      <c r="V102" s="68">
        <v>122.5</v>
      </c>
      <c r="W102" s="69">
        <f>IF(V102&lt;0,0,FLOOR(V102,2.5))</f>
        <v>122.5</v>
      </c>
      <c r="X102" s="68">
        <v>127.5</v>
      </c>
      <c r="Y102" s="69">
        <f>IF(X102&lt;0,0,FLOOR(X102,2.5))</f>
        <v>127.5</v>
      </c>
      <c r="Z102" s="70"/>
      <c r="AA102" s="71">
        <f>IF(MAX(M102,O102,Q102)&gt;0,MAX(M102,O102,Q102),0)+IF(MAX(U102,W102,Y102)&gt;0,MAX(U102,W102,Y102),0)</f>
        <v>330</v>
      </c>
      <c r="AB102" s="68">
        <v>230</v>
      </c>
      <c r="AC102" s="69">
        <f>IF(AB102&lt;0,0,FLOOR(AB102,2.5))</f>
        <v>230</v>
      </c>
      <c r="AD102" s="68">
        <v>240</v>
      </c>
      <c r="AE102" s="69">
        <f>IF(AD102&lt;0,0,FLOOR(AD102,2.5))</f>
        <v>240</v>
      </c>
      <c r="AF102" s="68">
        <v>-250</v>
      </c>
      <c r="AG102" s="69">
        <f>IF(AF102&lt;0,0,FLOOR(AF102,2.5))</f>
        <v>0</v>
      </c>
      <c r="AH102" s="70"/>
      <c r="AI102" s="72">
        <f>AA102+IF(MAX(AC102,AE102,AG102)&gt;0,MAX(AC102,AE102,AG102),0)</f>
        <v>570</v>
      </c>
      <c r="AJ102" s="93">
        <v>4</v>
      </c>
      <c r="AK102" s="73">
        <f>IF(H102&lt;50,1.955,VLOOKUP(H102,'Reshel H'!$A$8:$E$133,IF(AV102&lt;0.25,2,IF(AV102&lt;0.5,3,IF(AV102&lt;0.75,4,5)))))</f>
        <v>1.044</v>
      </c>
      <c r="AL102" s="74">
        <f>IF(C102&lt;40,1,VLOOKUP(C102,'Reshel H'!$G$8:$H$59,2))</f>
        <v>1</v>
      </c>
      <c r="AM102" s="75">
        <f>AI102*AK102*AL102</f>
        <v>595.08</v>
      </c>
      <c r="AN102" s="96">
        <v>220</v>
      </c>
      <c r="AO102" s="76">
        <v>0</v>
      </c>
      <c r="AP102" s="76">
        <v>230</v>
      </c>
      <c r="AQ102" s="76">
        <v>0</v>
      </c>
      <c r="AR102" s="76">
        <v>230</v>
      </c>
      <c r="AS102" s="77" t="s">
        <v>23</v>
      </c>
      <c r="AV102" s="43">
        <f>MOD(H102,1)</f>
        <v>0.20000000000000284</v>
      </c>
    </row>
    <row r="103" spans="1:48" s="20" customFormat="1" ht="19.5" customHeight="1" hidden="1">
      <c r="A103" s="62">
        <f>A94+1</f>
        <v>73</v>
      </c>
      <c r="B103" s="78" t="s">
        <v>194</v>
      </c>
      <c r="C103" s="79">
        <v>44</v>
      </c>
      <c r="D103" s="80" t="s">
        <v>159</v>
      </c>
      <c r="E103" s="86" t="s">
        <v>60</v>
      </c>
      <c r="F103" s="87">
        <v>25458</v>
      </c>
      <c r="G103" s="82" t="s">
        <v>19</v>
      </c>
      <c r="H103" s="65"/>
      <c r="I103" s="66">
        <v>82.5</v>
      </c>
      <c r="J103" s="60">
        <v>82.5</v>
      </c>
      <c r="K103" s="67" t="s">
        <v>27</v>
      </c>
      <c r="L103" s="68"/>
      <c r="M103" s="69">
        <f t="shared" si="54"/>
        <v>0</v>
      </c>
      <c r="N103" s="68"/>
      <c r="O103" s="69">
        <f t="shared" si="55"/>
        <v>0</v>
      </c>
      <c r="P103" s="68"/>
      <c r="Q103" s="69">
        <f t="shared" si="56"/>
        <v>0</v>
      </c>
      <c r="R103" s="70"/>
      <c r="S103" s="67" t="s">
        <v>27</v>
      </c>
      <c r="T103" s="68"/>
      <c r="U103" s="69">
        <f t="shared" si="57"/>
        <v>0</v>
      </c>
      <c r="V103" s="68"/>
      <c r="W103" s="69">
        <f t="shared" si="58"/>
        <v>0</v>
      </c>
      <c r="X103" s="68"/>
      <c r="Y103" s="69">
        <f t="shared" si="59"/>
        <v>0</v>
      </c>
      <c r="Z103" s="70"/>
      <c r="AA103" s="71">
        <f t="shared" si="60"/>
        <v>0</v>
      </c>
      <c r="AB103" s="68"/>
      <c r="AC103" s="69">
        <f t="shared" si="61"/>
        <v>0</v>
      </c>
      <c r="AD103" s="68"/>
      <c r="AE103" s="69">
        <f t="shared" si="62"/>
        <v>0</v>
      </c>
      <c r="AF103" s="68"/>
      <c r="AG103" s="69">
        <f t="shared" si="63"/>
        <v>0</v>
      </c>
      <c r="AH103" s="70"/>
      <c r="AI103" s="72">
        <f t="shared" si="64"/>
        <v>0</v>
      </c>
      <c r="AJ103" s="93">
        <v>3</v>
      </c>
      <c r="AK103" s="73">
        <f>IF(H103&lt;50,1.955,VLOOKUP(H103,'Reshel H'!$A$8:$E$133,IF(AV103&lt;0.25,2,IF(AV103&lt;0.5,3,IF(AV103&lt;0.75,4,5)))))</f>
        <v>1.955</v>
      </c>
      <c r="AL103" s="74">
        <f>IF(C103&lt;40,1,VLOOKUP(C103,'Reshel H'!$G$8:$H$59,2))</f>
        <v>1.043</v>
      </c>
      <c r="AM103" s="75">
        <f t="shared" si="65"/>
        <v>0</v>
      </c>
      <c r="AN103" s="96">
        <v>215</v>
      </c>
      <c r="AO103" s="76">
        <v>0</v>
      </c>
      <c r="AP103" s="76">
        <v>230</v>
      </c>
      <c r="AQ103" s="76">
        <v>0</v>
      </c>
      <c r="AR103" s="76">
        <v>230</v>
      </c>
      <c r="AS103" s="77" t="s">
        <v>23</v>
      </c>
      <c r="AV103" s="43">
        <f t="shared" si="52"/>
        <v>0</v>
      </c>
    </row>
    <row r="104" spans="1:48" s="20" customFormat="1" ht="19.5" customHeight="1">
      <c r="A104" s="62">
        <f>A103+1</f>
        <v>74</v>
      </c>
      <c r="B104" s="78" t="s">
        <v>241</v>
      </c>
      <c r="C104" s="79">
        <v>55</v>
      </c>
      <c r="D104" s="80" t="s">
        <v>32</v>
      </c>
      <c r="E104" s="86" t="s">
        <v>60</v>
      </c>
      <c r="F104" s="87">
        <v>21808</v>
      </c>
      <c r="G104" s="82" t="s">
        <v>28</v>
      </c>
      <c r="H104" s="65">
        <v>80.1</v>
      </c>
      <c r="I104" s="66">
        <v>82.5</v>
      </c>
      <c r="J104" s="60" t="s">
        <v>116</v>
      </c>
      <c r="K104" s="67" t="s">
        <v>304</v>
      </c>
      <c r="L104" s="68">
        <v>140</v>
      </c>
      <c r="M104" s="69">
        <f>IF(L104&lt;0,0,FLOOR(L104,2.5))</f>
        <v>140</v>
      </c>
      <c r="N104" s="68">
        <v>155</v>
      </c>
      <c r="O104" s="69">
        <f>IF(N104&lt;0,0,FLOOR(N104,2.5))</f>
        <v>155</v>
      </c>
      <c r="P104" s="68">
        <v>160</v>
      </c>
      <c r="Q104" s="69">
        <f>IF(P104&lt;0,0,FLOOR(P104,2.5))</f>
        <v>160</v>
      </c>
      <c r="R104" s="70"/>
      <c r="S104" s="67" t="s">
        <v>24</v>
      </c>
      <c r="T104" s="68">
        <v>100</v>
      </c>
      <c r="U104" s="69">
        <f>IF(T104&lt;0,0,FLOOR(T104,2.5))</f>
        <v>100</v>
      </c>
      <c r="V104" s="68">
        <v>110</v>
      </c>
      <c r="W104" s="69">
        <f>IF(V104&lt;0,0,FLOOR(V104,2.5))</f>
        <v>110</v>
      </c>
      <c r="X104" s="68">
        <v>115.5</v>
      </c>
      <c r="Y104" s="69">
        <f>IF(X104&lt;0,0,FLOOR(X104,2.5))</f>
        <v>115</v>
      </c>
      <c r="Z104" s="70"/>
      <c r="AA104" s="71">
        <f>IF(MAX(M104,O104,Q104)&gt;0,MAX(M104,O104,Q104),0)+IF(MAX(U104,W104,Y104)&gt;0,MAX(U104,W104,Y104),0)</f>
        <v>275</v>
      </c>
      <c r="AB104" s="68">
        <v>150</v>
      </c>
      <c r="AC104" s="69">
        <f>IF(AB104&lt;0,0,FLOOR(AB104,2.5))</f>
        <v>150</v>
      </c>
      <c r="AD104" s="68">
        <v>175</v>
      </c>
      <c r="AE104" s="69">
        <f>IF(AD104&lt;0,0,FLOOR(AD104,2.5))</f>
        <v>175</v>
      </c>
      <c r="AF104" s="68">
        <v>180</v>
      </c>
      <c r="AG104" s="69">
        <f>IF(AF104&lt;0,0,FLOOR(AF104,2.5))</f>
        <v>180</v>
      </c>
      <c r="AH104" s="70"/>
      <c r="AI104" s="72">
        <f>AA104+IF(MAX(AC104,AE104,AG104)&gt;0,MAX(AC104,AE104,AG104),0)</f>
        <v>455</v>
      </c>
      <c r="AJ104" s="93">
        <v>1</v>
      </c>
      <c r="AK104" s="73">
        <f>IF(H104&lt;50,1.955,VLOOKUP(H104,'Reshel H'!$A$8:$E$133,IF(AV104&lt;0.25,2,IF(AV104&lt;0.5,3,IF(AV104&lt;0.75,4,5)))))</f>
        <v>1.054</v>
      </c>
      <c r="AL104" s="74">
        <f>IF(C104&lt;40,1,VLOOKUP(C104,'Reshel H'!$G$8:$H$59,2))</f>
        <v>1.225</v>
      </c>
      <c r="AM104" s="75">
        <f>AI104*AK104*AL104</f>
        <v>587.4732500000001</v>
      </c>
      <c r="AN104" s="96">
        <v>215</v>
      </c>
      <c r="AO104" s="76">
        <v>0</v>
      </c>
      <c r="AP104" s="76">
        <v>230</v>
      </c>
      <c r="AQ104" s="76">
        <v>0</v>
      </c>
      <c r="AR104" s="76">
        <v>230</v>
      </c>
      <c r="AS104" s="77" t="s">
        <v>23</v>
      </c>
      <c r="AV104" s="43">
        <f>MOD(H104,1)</f>
        <v>0.09999999999999432</v>
      </c>
    </row>
    <row r="105" spans="1:48" s="20" customFormat="1" ht="19.5" customHeight="1" hidden="1">
      <c r="A105" s="62">
        <f t="shared" si="53"/>
        <v>75</v>
      </c>
      <c r="B105" s="78" t="s">
        <v>124</v>
      </c>
      <c r="C105" s="79">
        <v>57</v>
      </c>
      <c r="D105" s="80" t="s">
        <v>73</v>
      </c>
      <c r="E105" s="86" t="s">
        <v>60</v>
      </c>
      <c r="F105" s="87">
        <v>20723</v>
      </c>
      <c r="G105" s="82" t="s">
        <v>28</v>
      </c>
      <c r="H105" s="65"/>
      <c r="I105" s="66">
        <v>82.5</v>
      </c>
      <c r="J105" s="60">
        <v>82.5</v>
      </c>
      <c r="K105" s="67"/>
      <c r="L105" s="68"/>
      <c r="M105" s="69">
        <f t="shared" si="54"/>
        <v>0</v>
      </c>
      <c r="N105" s="68"/>
      <c r="O105" s="69">
        <f t="shared" si="55"/>
        <v>0</v>
      </c>
      <c r="P105" s="68"/>
      <c r="Q105" s="69">
        <f t="shared" si="56"/>
        <v>0</v>
      </c>
      <c r="R105" s="70"/>
      <c r="S105" s="67"/>
      <c r="T105" s="68"/>
      <c r="U105" s="69">
        <f t="shared" si="57"/>
        <v>0</v>
      </c>
      <c r="V105" s="68"/>
      <c r="W105" s="69">
        <f t="shared" si="58"/>
        <v>0</v>
      </c>
      <c r="X105" s="68"/>
      <c r="Y105" s="69">
        <f t="shared" si="59"/>
        <v>0</v>
      </c>
      <c r="Z105" s="70"/>
      <c r="AA105" s="71">
        <f t="shared" si="60"/>
        <v>0</v>
      </c>
      <c r="AB105" s="68"/>
      <c r="AC105" s="69">
        <f t="shared" si="61"/>
        <v>0</v>
      </c>
      <c r="AD105" s="68"/>
      <c r="AE105" s="69">
        <f t="shared" si="62"/>
        <v>0</v>
      </c>
      <c r="AF105" s="68"/>
      <c r="AG105" s="69">
        <f t="shared" si="63"/>
        <v>0</v>
      </c>
      <c r="AH105" s="70"/>
      <c r="AI105" s="72">
        <f t="shared" si="64"/>
        <v>0</v>
      </c>
      <c r="AJ105" s="93">
        <v>1</v>
      </c>
      <c r="AK105" s="73">
        <f>IF(H105&lt;50,1.955,VLOOKUP(H105,'Reshel H'!$A$8:$E$133,IF(AV105&lt;0.25,2,IF(AV105&lt;0.5,3,IF(AV105&lt;0.75,4,5)))))</f>
        <v>1.955</v>
      </c>
      <c r="AL105" s="74">
        <f>IF(C105&lt;40,1,VLOOKUP(C105,'Reshel H'!$G$8:$H$59,2))</f>
        <v>1.268</v>
      </c>
      <c r="AM105" s="75">
        <f t="shared" si="65"/>
        <v>0</v>
      </c>
      <c r="AN105" s="96">
        <v>130</v>
      </c>
      <c r="AO105" s="76">
        <v>0</v>
      </c>
      <c r="AP105" s="76">
        <v>142.5</v>
      </c>
      <c r="AQ105" s="76">
        <v>0</v>
      </c>
      <c r="AR105" s="76">
        <v>142.5</v>
      </c>
      <c r="AS105" s="77" t="s">
        <v>23</v>
      </c>
      <c r="AV105" s="43">
        <f t="shared" si="52"/>
        <v>0</v>
      </c>
    </row>
    <row r="106" spans="1:48" s="20" customFormat="1" ht="19.5" customHeight="1" hidden="1">
      <c r="A106" s="154" t="s">
        <v>294</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6"/>
      <c r="AV106" s="43"/>
    </row>
    <row r="107" spans="1:48" s="20" customFormat="1" ht="19.5" customHeight="1">
      <c r="A107" s="62">
        <f>A105+1</f>
        <v>76</v>
      </c>
      <c r="B107" s="78" t="s">
        <v>229</v>
      </c>
      <c r="C107" s="79">
        <v>38</v>
      </c>
      <c r="D107" s="80" t="s">
        <v>14</v>
      </c>
      <c r="E107" s="86" t="s">
        <v>60</v>
      </c>
      <c r="F107" s="87">
        <v>27974</v>
      </c>
      <c r="G107" s="82" t="s">
        <v>298</v>
      </c>
      <c r="H107" s="65">
        <v>79.1</v>
      </c>
      <c r="I107" s="66">
        <v>82.5</v>
      </c>
      <c r="J107" s="60" t="s">
        <v>116</v>
      </c>
      <c r="K107" s="67" t="s">
        <v>174</v>
      </c>
      <c r="L107" s="68">
        <v>180</v>
      </c>
      <c r="M107" s="69">
        <f>IF(L107&lt;0,0,FLOOR(L107,2.5))</f>
        <v>180</v>
      </c>
      <c r="N107" s="68">
        <v>200</v>
      </c>
      <c r="O107" s="69">
        <f>IF(N107&lt;0,0,FLOOR(N107,2.5))</f>
        <v>200</v>
      </c>
      <c r="P107" s="68">
        <v>220</v>
      </c>
      <c r="Q107" s="69">
        <f>IF(P107&lt;0,0,FLOOR(P107,2.5))</f>
        <v>220</v>
      </c>
      <c r="R107" s="70"/>
      <c r="S107" s="67" t="s">
        <v>27</v>
      </c>
      <c r="T107" s="68">
        <v>110</v>
      </c>
      <c r="U107" s="69">
        <f>IF(T107&lt;0,0,FLOOR(T107,2.5))</f>
        <v>110</v>
      </c>
      <c r="V107" s="68">
        <v>120</v>
      </c>
      <c r="W107" s="69">
        <f>IF(V107&lt;0,0,FLOOR(V107,2.5))</f>
        <v>120</v>
      </c>
      <c r="X107" s="68">
        <v>127.5</v>
      </c>
      <c r="Y107" s="69">
        <f>IF(X107&lt;0,0,FLOOR(X107,2.5))</f>
        <v>127.5</v>
      </c>
      <c r="Z107" s="70"/>
      <c r="AA107" s="71">
        <f>IF(MAX(M107,O107,Q107)&gt;0,MAX(M107,O107,Q107),0)+IF(MAX(U107,W107,Y107)&gt;0,MAX(U107,W107,Y107),0)</f>
        <v>347.5</v>
      </c>
      <c r="AB107" s="68">
        <v>180</v>
      </c>
      <c r="AC107" s="69">
        <f>IF(AB107&lt;0,0,FLOOR(AB107,2.5))</f>
        <v>180</v>
      </c>
      <c r="AD107" s="68">
        <v>205</v>
      </c>
      <c r="AE107" s="69">
        <f>IF(AD107&lt;0,0,FLOOR(AD107,2.5))</f>
        <v>205</v>
      </c>
      <c r="AF107" s="68">
        <v>-222.5</v>
      </c>
      <c r="AG107" s="69">
        <f>IF(AF107&lt;0,0,FLOOR(AF107,2.5))</f>
        <v>0</v>
      </c>
      <c r="AH107" s="70"/>
      <c r="AI107" s="72">
        <f>AA107+IF(MAX(AC107,AE107,AG107)&gt;0,MAX(AC107,AE107,AG107),0)</f>
        <v>552.5</v>
      </c>
      <c r="AJ107" s="93">
        <v>6</v>
      </c>
      <c r="AK107" s="73">
        <f>IF(H107&lt;50,1.955,VLOOKUP(H107,'Reshel H'!$A$8:$E$133,IF(AV107&lt;0.25,2,IF(AV107&lt;0.5,3,IF(AV107&lt;0.75,4,5)))))</f>
        <v>1.066</v>
      </c>
      <c r="AL107" s="74">
        <f>IF(C107&lt;40,1,VLOOKUP(C107,'Reshel H'!$G$8:$H$59,2))</f>
        <v>1</v>
      </c>
      <c r="AM107" s="75">
        <f>AI107*AK107*AL107</f>
        <v>588.965</v>
      </c>
      <c r="AN107" s="96">
        <v>130</v>
      </c>
      <c r="AO107" s="76">
        <v>0</v>
      </c>
      <c r="AP107" s="76">
        <v>142.5</v>
      </c>
      <c r="AQ107" s="76">
        <v>0</v>
      </c>
      <c r="AR107" s="76">
        <v>142.5</v>
      </c>
      <c r="AS107" s="77" t="s">
        <v>23</v>
      </c>
      <c r="AV107" s="43">
        <f t="shared" si="52"/>
        <v>0.09999999999999432</v>
      </c>
    </row>
    <row r="108" spans="1:48" s="20" customFormat="1" ht="19.5" customHeight="1">
      <c r="A108" s="62">
        <f t="shared" si="53"/>
        <v>77</v>
      </c>
      <c r="B108" s="78" t="s">
        <v>195</v>
      </c>
      <c r="C108" s="79">
        <v>67</v>
      </c>
      <c r="D108" s="80" t="s">
        <v>159</v>
      </c>
      <c r="E108" s="86" t="s">
        <v>60</v>
      </c>
      <c r="F108" s="87">
        <v>17118</v>
      </c>
      <c r="G108" s="82" t="s">
        <v>30</v>
      </c>
      <c r="H108" s="65">
        <v>77.8</v>
      </c>
      <c r="I108" s="66">
        <v>82.5</v>
      </c>
      <c r="J108" s="60" t="s">
        <v>116</v>
      </c>
      <c r="K108" s="67" t="s">
        <v>299</v>
      </c>
      <c r="L108" s="68">
        <v>-140</v>
      </c>
      <c r="M108" s="69">
        <f t="shared" si="54"/>
        <v>0</v>
      </c>
      <c r="N108" s="68">
        <v>140</v>
      </c>
      <c r="O108" s="69">
        <f t="shared" si="55"/>
        <v>140</v>
      </c>
      <c r="P108" s="68">
        <v>160</v>
      </c>
      <c r="Q108" s="69">
        <f t="shared" si="56"/>
        <v>160</v>
      </c>
      <c r="R108" s="70"/>
      <c r="S108" s="67" t="s">
        <v>24</v>
      </c>
      <c r="T108" s="68">
        <v>110</v>
      </c>
      <c r="U108" s="69">
        <f t="shared" si="57"/>
        <v>110</v>
      </c>
      <c r="V108" s="68">
        <v>-115</v>
      </c>
      <c r="W108" s="69">
        <f t="shared" si="58"/>
        <v>0</v>
      </c>
      <c r="X108" s="68">
        <v>115</v>
      </c>
      <c r="Y108" s="69">
        <f t="shared" si="59"/>
        <v>115</v>
      </c>
      <c r="Z108" s="70"/>
      <c r="AA108" s="71">
        <f t="shared" si="60"/>
        <v>275</v>
      </c>
      <c r="AB108" s="68">
        <v>160</v>
      </c>
      <c r="AC108" s="69">
        <f t="shared" si="61"/>
        <v>160</v>
      </c>
      <c r="AD108" s="68">
        <v>170</v>
      </c>
      <c r="AE108" s="69">
        <f t="shared" si="62"/>
        <v>170</v>
      </c>
      <c r="AF108" s="68">
        <v>180</v>
      </c>
      <c r="AG108" s="69">
        <f t="shared" si="63"/>
        <v>180</v>
      </c>
      <c r="AH108" s="70"/>
      <c r="AI108" s="72">
        <f t="shared" si="64"/>
        <v>455</v>
      </c>
      <c r="AJ108" s="93">
        <v>1</v>
      </c>
      <c r="AK108" s="73">
        <f>IF(H108&lt;50,1.955,VLOOKUP(H108,'Reshel H'!$A$8:$E$133,IF(AV108&lt;0.25,2,IF(AV108&lt;0.5,3,IF(AV108&lt;0.75,4,5)))))</f>
        <v>1.081</v>
      </c>
      <c r="AL108" s="74">
        <f>IF(C108&lt;40,1,VLOOKUP(C108,'Reshel H'!$G$8:$H$59,2))</f>
        <v>1.543</v>
      </c>
      <c r="AM108" s="75">
        <f t="shared" si="65"/>
        <v>758.9322649999999</v>
      </c>
      <c r="AN108" s="96">
        <v>200</v>
      </c>
      <c r="AO108" s="76">
        <v>0</v>
      </c>
      <c r="AP108" s="76">
        <v>200</v>
      </c>
      <c r="AQ108" s="76">
        <v>0</v>
      </c>
      <c r="AR108" s="76">
        <v>200</v>
      </c>
      <c r="AS108" s="77" t="s">
        <v>23</v>
      </c>
      <c r="AV108" s="43">
        <f t="shared" si="52"/>
        <v>0.7999999999999972</v>
      </c>
    </row>
    <row r="109" spans="1:48" s="20" customFormat="1" ht="19.5" customHeight="1">
      <c r="A109" s="62">
        <f t="shared" si="53"/>
        <v>78</v>
      </c>
      <c r="B109" s="78" t="s">
        <v>237</v>
      </c>
      <c r="C109" s="79">
        <v>68</v>
      </c>
      <c r="D109" s="80" t="s">
        <v>32</v>
      </c>
      <c r="E109" s="86" t="s">
        <v>60</v>
      </c>
      <c r="F109" s="87">
        <v>17027</v>
      </c>
      <c r="G109" s="82" t="s">
        <v>30</v>
      </c>
      <c r="H109" s="65">
        <v>76.7</v>
      </c>
      <c r="I109" s="66">
        <v>82.5</v>
      </c>
      <c r="J109" s="60" t="s">
        <v>116</v>
      </c>
      <c r="K109" s="67" t="s">
        <v>171</v>
      </c>
      <c r="L109" s="68">
        <v>145</v>
      </c>
      <c r="M109" s="69">
        <f>IF(L109&lt;0,0,FLOOR(L109,2.5))</f>
        <v>145</v>
      </c>
      <c r="N109" s="68">
        <v>165</v>
      </c>
      <c r="O109" s="69">
        <f>IF(N109&lt;0,0,FLOOR(N109,2.5))</f>
        <v>165</v>
      </c>
      <c r="P109" s="68">
        <v>172</v>
      </c>
      <c r="Q109" s="69">
        <f>IF(P109&lt;0,0,FLOOR(P109,2.5))</f>
        <v>170</v>
      </c>
      <c r="R109" s="70">
        <v>180.5</v>
      </c>
      <c r="S109" s="67" t="s">
        <v>24</v>
      </c>
      <c r="T109" s="68">
        <v>52.5</v>
      </c>
      <c r="U109" s="69">
        <f>IF(T109&lt;0,0,FLOOR(T109,2.5))</f>
        <v>52.5</v>
      </c>
      <c r="V109" s="68">
        <v>60</v>
      </c>
      <c r="W109" s="69">
        <f>IF(V109&lt;0,0,FLOOR(V109,2.5))</f>
        <v>60</v>
      </c>
      <c r="X109" s="68">
        <v>65</v>
      </c>
      <c r="Y109" s="69">
        <f>IF(X109&lt;0,0,FLOOR(X109,2.5))</f>
        <v>65</v>
      </c>
      <c r="Z109" s="70"/>
      <c r="AA109" s="71">
        <f>IF(MAX(M109,O109,Q109)&gt;0,MAX(M109,O109,Q109),0)+IF(MAX(U109,W109,Y109)&gt;0,MAX(U109,W109,Y109),0)</f>
        <v>235</v>
      </c>
      <c r="AB109" s="68">
        <v>192.5</v>
      </c>
      <c r="AC109" s="69">
        <f>IF(AB109&lt;0,0,FLOOR(AB109,2.5))</f>
        <v>192.5</v>
      </c>
      <c r="AD109" s="68">
        <v>202.5</v>
      </c>
      <c r="AE109" s="69">
        <f>IF(AD109&lt;0,0,FLOOR(AD109,2.5))</f>
        <v>202.5</v>
      </c>
      <c r="AF109" s="68">
        <v>205</v>
      </c>
      <c r="AG109" s="69">
        <f>IF(AF109&lt;0,0,FLOOR(AF109,2.5))</f>
        <v>205</v>
      </c>
      <c r="AH109" s="70"/>
      <c r="AI109" s="72">
        <f>AA109+IF(MAX(AC109,AE109,AG109)&gt;0,MAX(AC109,AE109,AG109),0)</f>
        <v>440</v>
      </c>
      <c r="AJ109" s="93">
        <v>2</v>
      </c>
      <c r="AK109" s="73">
        <f>IF(H109&lt;50,1.955,VLOOKUP(H109,'Reshel H'!$A$8:$E$133,IF(AV109&lt;0.25,2,IF(AV109&lt;0.5,3,IF(AV109&lt;0.75,4,5)))))</f>
        <v>1.096</v>
      </c>
      <c r="AL109" s="74">
        <f>IF(C109&lt;40,1,VLOOKUP(C109,'Reshel H'!$G$8:$H$59,2))</f>
        <v>1.576</v>
      </c>
      <c r="AM109" s="75">
        <f>AI109*AK109*AL109</f>
        <v>760.0102400000001</v>
      </c>
      <c r="AN109" s="96">
        <v>200</v>
      </c>
      <c r="AO109" s="76">
        <v>0</v>
      </c>
      <c r="AP109" s="76">
        <v>200</v>
      </c>
      <c r="AQ109" s="76">
        <v>0</v>
      </c>
      <c r="AR109" s="76">
        <v>200</v>
      </c>
      <c r="AS109" s="77" t="s">
        <v>23</v>
      </c>
      <c r="AT109" s="20" t="s">
        <v>326</v>
      </c>
      <c r="AV109" s="43">
        <f>MOD(H109,1)</f>
        <v>0.7000000000000028</v>
      </c>
    </row>
    <row r="110" spans="1:48" s="20" customFormat="1" ht="19.5" customHeight="1">
      <c r="A110" s="62">
        <f t="shared" si="53"/>
        <v>79</v>
      </c>
      <c r="B110" s="78" t="s">
        <v>187</v>
      </c>
      <c r="C110" s="79">
        <v>72</v>
      </c>
      <c r="D110" s="80" t="s">
        <v>159</v>
      </c>
      <c r="E110" s="86" t="s">
        <v>60</v>
      </c>
      <c r="F110" s="87">
        <v>15297</v>
      </c>
      <c r="G110" s="82" t="s">
        <v>31</v>
      </c>
      <c r="H110" s="65">
        <v>77.9</v>
      </c>
      <c r="I110" s="66">
        <v>82.5</v>
      </c>
      <c r="J110" s="60" t="s">
        <v>116</v>
      </c>
      <c r="K110" s="67" t="s">
        <v>311</v>
      </c>
      <c r="L110" s="68">
        <v>100</v>
      </c>
      <c r="M110" s="69">
        <f t="shared" si="54"/>
        <v>100</v>
      </c>
      <c r="N110" s="68">
        <v>-125</v>
      </c>
      <c r="O110" s="69">
        <f t="shared" si="55"/>
        <v>0</v>
      </c>
      <c r="P110" s="68">
        <v>125</v>
      </c>
      <c r="Q110" s="69">
        <f t="shared" si="56"/>
        <v>125</v>
      </c>
      <c r="R110" s="70"/>
      <c r="S110" s="67" t="s">
        <v>24</v>
      </c>
      <c r="T110" s="68">
        <v>105</v>
      </c>
      <c r="U110" s="69">
        <f t="shared" si="57"/>
        <v>105</v>
      </c>
      <c r="V110" s="68">
        <v>120</v>
      </c>
      <c r="W110" s="69">
        <f t="shared" si="58"/>
        <v>120</v>
      </c>
      <c r="X110" s="68">
        <v>130</v>
      </c>
      <c r="Y110" s="69">
        <f t="shared" si="59"/>
        <v>130</v>
      </c>
      <c r="Z110" s="70"/>
      <c r="AA110" s="71">
        <f t="shared" si="60"/>
        <v>255</v>
      </c>
      <c r="AB110" s="68">
        <v>180</v>
      </c>
      <c r="AC110" s="69">
        <f t="shared" si="61"/>
        <v>180</v>
      </c>
      <c r="AD110" s="68">
        <v>-190</v>
      </c>
      <c r="AE110" s="69">
        <f t="shared" si="62"/>
        <v>0</v>
      </c>
      <c r="AF110" s="68">
        <v>-190</v>
      </c>
      <c r="AG110" s="69">
        <f t="shared" si="63"/>
        <v>0</v>
      </c>
      <c r="AH110" s="70"/>
      <c r="AI110" s="72">
        <f t="shared" si="64"/>
        <v>435</v>
      </c>
      <c r="AJ110" s="93">
        <v>1</v>
      </c>
      <c r="AK110" s="73">
        <f>IF(H110&lt;50,1.955,VLOOKUP(H110,'Reshel H'!$A$8:$E$133,IF(AV110&lt;0.25,2,IF(AV110&lt;0.5,3,IF(AV110&lt;0.75,4,5)))))</f>
        <v>1.081</v>
      </c>
      <c r="AL110" s="74">
        <f>IF(C110&lt;40,1,VLOOKUP(C110,'Reshel H'!$G$8:$H$59,2))</f>
        <v>1.718</v>
      </c>
      <c r="AM110" s="75">
        <f t="shared" si="65"/>
        <v>807.8637299999999</v>
      </c>
      <c r="AN110" s="96">
        <v>70</v>
      </c>
      <c r="AO110" s="76">
        <v>0</v>
      </c>
      <c r="AP110" s="76">
        <v>90</v>
      </c>
      <c r="AQ110" s="76">
        <v>0</v>
      </c>
      <c r="AR110" s="76">
        <v>90</v>
      </c>
      <c r="AS110" s="77" t="s">
        <v>23</v>
      </c>
      <c r="AT110" s="20" t="s">
        <v>325</v>
      </c>
      <c r="AV110" s="43">
        <f t="shared" si="52"/>
        <v>0.9000000000000057</v>
      </c>
    </row>
    <row r="111" spans="1:48" s="20" customFormat="1" ht="19.5" customHeight="1" hidden="1">
      <c r="A111" s="62">
        <f t="shared" si="53"/>
        <v>80</v>
      </c>
      <c r="B111" s="78" t="s">
        <v>106</v>
      </c>
      <c r="C111" s="79">
        <v>15</v>
      </c>
      <c r="D111" s="80" t="s">
        <v>36</v>
      </c>
      <c r="E111" s="86" t="s">
        <v>60</v>
      </c>
      <c r="F111" s="87">
        <v>36054</v>
      </c>
      <c r="G111" s="82" t="s">
        <v>38</v>
      </c>
      <c r="H111" s="65">
        <v>86</v>
      </c>
      <c r="I111" s="66">
        <v>90</v>
      </c>
      <c r="J111" s="60" t="s">
        <v>76</v>
      </c>
      <c r="K111" s="67"/>
      <c r="L111" s="68">
        <v>160</v>
      </c>
      <c r="M111" s="69">
        <f aca="true" t="shared" si="66" ref="M111:M128">IF(L111&lt;0,0,FLOOR(L111,2.5))</f>
        <v>160</v>
      </c>
      <c r="N111" s="68"/>
      <c r="O111" s="69">
        <f aca="true" t="shared" si="67" ref="O111:O128">IF(N111&lt;0,0,FLOOR(N111,2.5))</f>
        <v>0</v>
      </c>
      <c r="P111" s="68"/>
      <c r="Q111" s="69">
        <f aca="true" t="shared" si="68" ref="Q111:Q128">IF(P111&lt;0,0,FLOOR(P111,2.5))</f>
        <v>0</v>
      </c>
      <c r="R111" s="70"/>
      <c r="S111" s="67"/>
      <c r="T111" s="68">
        <v>105</v>
      </c>
      <c r="U111" s="69">
        <f aca="true" t="shared" si="69" ref="U111:U128">IF(T111&lt;0,0,FLOOR(T111,2.5))</f>
        <v>105</v>
      </c>
      <c r="V111" s="68"/>
      <c r="W111" s="69">
        <f aca="true" t="shared" si="70" ref="W111:W128">IF(V111&lt;0,0,FLOOR(V111,2.5))</f>
        <v>0</v>
      </c>
      <c r="X111" s="68"/>
      <c r="Y111" s="69">
        <f aca="true" t="shared" si="71" ref="Y111:Y128">IF(X111&lt;0,0,FLOOR(X111,2.5))</f>
        <v>0</v>
      </c>
      <c r="Z111" s="70"/>
      <c r="AA111" s="71">
        <f aca="true" t="shared" si="72" ref="AA111:AA128">IF(MAX(M111,O111,Q111)&gt;0,MAX(M111,O111,Q111),0)+IF(MAX(U111,W111,Y111)&gt;0,MAX(U111,W111,Y111),0)</f>
        <v>265</v>
      </c>
      <c r="AB111" s="68">
        <v>140</v>
      </c>
      <c r="AC111" s="69">
        <f aca="true" t="shared" si="73" ref="AC111:AC128">IF(AB111&lt;0,0,FLOOR(AB111,2.5))</f>
        <v>140</v>
      </c>
      <c r="AD111" s="68"/>
      <c r="AE111" s="69">
        <f aca="true" t="shared" si="74" ref="AE111:AE128">IF(AD111&lt;0,0,FLOOR(AD111,2.5))</f>
        <v>0</v>
      </c>
      <c r="AF111" s="68"/>
      <c r="AG111" s="69">
        <f aca="true" t="shared" si="75" ref="AG111:AG128">IF(AF111&lt;0,0,FLOOR(AF111,2.5))</f>
        <v>0</v>
      </c>
      <c r="AH111" s="70"/>
      <c r="AI111" s="72">
        <f aca="true" t="shared" si="76" ref="AI111:AI128">AA111+IF(MAX(AC111,AE111,AG111)&gt;0,MAX(AC111,AE111,AG111),0)</f>
        <v>405</v>
      </c>
      <c r="AJ111" s="93">
        <v>1</v>
      </c>
      <c r="AK111" s="73">
        <f>IF(H111&lt;50,1.955,VLOOKUP(H111,'Reshel H'!$A$8:$E$133,IF(AV111&lt;0.25,2,IF(AV111&lt;0.5,3,IF(AV111&lt;0.75,4,5)))))</f>
        <v>0.998</v>
      </c>
      <c r="AL111" s="74">
        <f>IF(C111&lt;40,1,VLOOKUP(C111,'Reshel H'!$G$8:$H$59,2))</f>
        <v>1</v>
      </c>
      <c r="AM111" s="75">
        <f aca="true" t="shared" si="77" ref="AM111:AM128">AI111*AK111*AL111</f>
        <v>404.19</v>
      </c>
      <c r="AN111" s="96">
        <v>180</v>
      </c>
      <c r="AO111" s="76">
        <v>0</v>
      </c>
      <c r="AP111" s="76">
        <v>195</v>
      </c>
      <c r="AQ111" s="76">
        <v>0</v>
      </c>
      <c r="AR111" s="76">
        <v>195</v>
      </c>
      <c r="AS111" s="77" t="s">
        <v>23</v>
      </c>
      <c r="AV111" s="43">
        <f t="shared" si="52"/>
        <v>0</v>
      </c>
    </row>
    <row r="112" spans="1:48" s="131" customFormat="1" ht="19.5" customHeight="1">
      <c r="A112" s="129"/>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row>
    <row r="113" spans="1:48" s="20" customFormat="1" ht="19.5" customHeight="1">
      <c r="A113" s="62">
        <f>A110+1</f>
        <v>80</v>
      </c>
      <c r="B113" s="78" t="s">
        <v>111</v>
      </c>
      <c r="C113" s="79">
        <v>39</v>
      </c>
      <c r="D113" s="80" t="s">
        <v>17</v>
      </c>
      <c r="E113" s="86" t="s">
        <v>60</v>
      </c>
      <c r="F113" s="87">
        <v>27471</v>
      </c>
      <c r="G113" s="82" t="s">
        <v>18</v>
      </c>
      <c r="H113" s="65">
        <v>85.5</v>
      </c>
      <c r="I113" s="66">
        <v>90</v>
      </c>
      <c r="J113" s="60" t="s">
        <v>76</v>
      </c>
      <c r="K113" s="67" t="s">
        <v>24</v>
      </c>
      <c r="L113" s="68">
        <v>-260</v>
      </c>
      <c r="M113" s="69">
        <f t="shared" si="66"/>
        <v>0</v>
      </c>
      <c r="N113" s="68">
        <v>-260</v>
      </c>
      <c r="O113" s="69">
        <f t="shared" si="67"/>
        <v>0</v>
      </c>
      <c r="P113" s="68">
        <v>-260</v>
      </c>
      <c r="Q113" s="69">
        <f t="shared" si="68"/>
        <v>0</v>
      </c>
      <c r="R113" s="70"/>
      <c r="S113" s="67" t="s">
        <v>24</v>
      </c>
      <c r="T113" s="68"/>
      <c r="U113" s="69">
        <f t="shared" si="69"/>
        <v>0</v>
      </c>
      <c r="V113" s="68"/>
      <c r="W113" s="69">
        <f t="shared" si="70"/>
        <v>0</v>
      </c>
      <c r="X113" s="68"/>
      <c r="Y113" s="69">
        <f t="shared" si="71"/>
        <v>0</v>
      </c>
      <c r="Z113" s="70"/>
      <c r="AA113" s="71">
        <f t="shared" si="72"/>
        <v>0</v>
      </c>
      <c r="AB113" s="68"/>
      <c r="AC113" s="69">
        <f t="shared" si="73"/>
        <v>0</v>
      </c>
      <c r="AD113" s="68"/>
      <c r="AE113" s="69">
        <f t="shared" si="74"/>
        <v>0</v>
      </c>
      <c r="AF113" s="68"/>
      <c r="AG113" s="69">
        <f t="shared" si="75"/>
        <v>0</v>
      </c>
      <c r="AH113" s="70"/>
      <c r="AI113" s="72">
        <f t="shared" si="76"/>
        <v>0</v>
      </c>
      <c r="AJ113" s="93">
        <v>0</v>
      </c>
      <c r="AK113" s="73">
        <f>IF(H113&lt;50,1.955,VLOOKUP(H113,'Reshel H'!$A$8:$E$133,IF(AV113&lt;0.25,2,IF(AV113&lt;0.5,3,IF(AV113&lt;0.75,4,5)))))</f>
        <v>1.002</v>
      </c>
      <c r="AL113" s="74">
        <f>IF(C113&lt;40,1,VLOOKUP(C113,'Reshel H'!$G$8:$H$59,2))</f>
        <v>1</v>
      </c>
      <c r="AM113" s="75">
        <f t="shared" si="77"/>
        <v>0</v>
      </c>
      <c r="AN113" s="96">
        <v>220</v>
      </c>
      <c r="AO113" s="76">
        <v>0</v>
      </c>
      <c r="AP113" s="76">
        <v>230</v>
      </c>
      <c r="AQ113" s="76">
        <v>0</v>
      </c>
      <c r="AR113" s="76">
        <v>230</v>
      </c>
      <c r="AS113" s="77" t="s">
        <v>23</v>
      </c>
      <c r="AV113" s="43">
        <f>MOD(H113,1)</f>
        <v>0.5</v>
      </c>
    </row>
    <row r="114" spans="1:48" s="20" customFormat="1" ht="19.5" customHeight="1" hidden="1">
      <c r="A114" s="62">
        <f>A111+1</f>
        <v>81</v>
      </c>
      <c r="B114" s="78" t="s">
        <v>126</v>
      </c>
      <c r="C114" s="79">
        <v>24</v>
      </c>
      <c r="D114" s="80" t="s">
        <v>73</v>
      </c>
      <c r="E114" s="86" t="s">
        <v>60</v>
      </c>
      <c r="F114" s="87">
        <v>33075</v>
      </c>
      <c r="G114" s="82" t="s">
        <v>16</v>
      </c>
      <c r="H114" s="65"/>
      <c r="I114" s="66">
        <v>90</v>
      </c>
      <c r="J114" s="60" t="s">
        <v>76</v>
      </c>
      <c r="K114" s="67" t="s">
        <v>24</v>
      </c>
      <c r="L114" s="68"/>
      <c r="M114" s="69">
        <f t="shared" si="66"/>
        <v>0</v>
      </c>
      <c r="N114" s="68"/>
      <c r="O114" s="69">
        <f t="shared" si="67"/>
        <v>0</v>
      </c>
      <c r="P114" s="68"/>
      <c r="Q114" s="69">
        <f t="shared" si="68"/>
        <v>0</v>
      </c>
      <c r="R114" s="70"/>
      <c r="S114" s="67" t="s">
        <v>24</v>
      </c>
      <c r="T114" s="68"/>
      <c r="U114" s="69">
        <f t="shared" si="69"/>
        <v>0</v>
      </c>
      <c r="V114" s="68"/>
      <c r="W114" s="69">
        <f t="shared" si="70"/>
        <v>0</v>
      </c>
      <c r="X114" s="68"/>
      <c r="Y114" s="69">
        <f t="shared" si="71"/>
        <v>0</v>
      </c>
      <c r="Z114" s="70"/>
      <c r="AA114" s="71">
        <f t="shared" si="72"/>
        <v>0</v>
      </c>
      <c r="AB114" s="68"/>
      <c r="AC114" s="69">
        <f t="shared" si="73"/>
        <v>0</v>
      </c>
      <c r="AD114" s="68"/>
      <c r="AE114" s="69">
        <f t="shared" si="74"/>
        <v>0</v>
      </c>
      <c r="AF114" s="68"/>
      <c r="AG114" s="69">
        <f t="shared" si="75"/>
        <v>0</v>
      </c>
      <c r="AH114" s="70"/>
      <c r="AI114" s="72">
        <f t="shared" si="76"/>
        <v>0</v>
      </c>
      <c r="AJ114" s="93">
        <v>1</v>
      </c>
      <c r="AK114" s="73">
        <f>IF(H114&lt;50,1.955,VLOOKUP(H114,'Reshel H'!$A$8:$E$133,IF(AV114&lt;0.25,2,IF(AV114&lt;0.5,3,IF(AV114&lt;0.75,4,5)))))</f>
        <v>1.955</v>
      </c>
      <c r="AL114" s="74">
        <f>IF(C114&lt;40,1,VLOOKUP(C114,'Reshel H'!$G$8:$H$59,2))</f>
        <v>1</v>
      </c>
      <c r="AM114" s="75">
        <f t="shared" si="77"/>
        <v>0</v>
      </c>
      <c r="AN114" s="96">
        <v>170</v>
      </c>
      <c r="AO114" s="76">
        <v>0</v>
      </c>
      <c r="AP114" s="76">
        <v>170</v>
      </c>
      <c r="AQ114" s="76">
        <v>0</v>
      </c>
      <c r="AR114" s="76">
        <v>170</v>
      </c>
      <c r="AS114" s="77" t="s">
        <v>23</v>
      </c>
      <c r="AV114" s="43">
        <f t="shared" si="52"/>
        <v>0</v>
      </c>
    </row>
    <row r="115" spans="1:48" s="20" customFormat="1" ht="19.5" customHeight="1">
      <c r="A115" s="62">
        <f t="shared" si="53"/>
        <v>82</v>
      </c>
      <c r="B115" s="78" t="s">
        <v>196</v>
      </c>
      <c r="C115" s="79">
        <v>23</v>
      </c>
      <c r="D115" s="80" t="s">
        <v>159</v>
      </c>
      <c r="E115" s="86" t="s">
        <v>60</v>
      </c>
      <c r="F115" s="87">
        <v>33159</v>
      </c>
      <c r="G115" s="82" t="s">
        <v>84</v>
      </c>
      <c r="H115" s="65">
        <v>83</v>
      </c>
      <c r="I115" s="66">
        <v>90</v>
      </c>
      <c r="J115" s="60">
        <v>90</v>
      </c>
      <c r="K115" s="67" t="s">
        <v>296</v>
      </c>
      <c r="L115" s="68">
        <v>205</v>
      </c>
      <c r="M115" s="69">
        <f t="shared" si="66"/>
        <v>205</v>
      </c>
      <c r="N115" s="68">
        <v>220</v>
      </c>
      <c r="O115" s="69">
        <f t="shared" si="67"/>
        <v>220</v>
      </c>
      <c r="P115" s="68"/>
      <c r="Q115" s="69">
        <f t="shared" si="68"/>
        <v>0</v>
      </c>
      <c r="R115" s="70"/>
      <c r="S115" s="67" t="s">
        <v>27</v>
      </c>
      <c r="T115" s="68">
        <v>135</v>
      </c>
      <c r="U115" s="69">
        <f t="shared" si="69"/>
        <v>135</v>
      </c>
      <c r="V115" s="68">
        <v>145</v>
      </c>
      <c r="W115" s="69">
        <f t="shared" si="70"/>
        <v>145</v>
      </c>
      <c r="X115" s="68">
        <v>-152.5</v>
      </c>
      <c r="Y115" s="69">
        <f t="shared" si="71"/>
        <v>0</v>
      </c>
      <c r="Z115" s="70"/>
      <c r="AA115" s="71">
        <f t="shared" si="72"/>
        <v>365</v>
      </c>
      <c r="AB115" s="68">
        <v>180</v>
      </c>
      <c r="AC115" s="69">
        <f t="shared" si="73"/>
        <v>180</v>
      </c>
      <c r="AD115" s="68"/>
      <c r="AE115" s="69">
        <f t="shared" si="74"/>
        <v>0</v>
      </c>
      <c r="AF115" s="68"/>
      <c r="AG115" s="69">
        <f t="shared" si="75"/>
        <v>0</v>
      </c>
      <c r="AH115" s="70"/>
      <c r="AI115" s="72">
        <f t="shared" si="76"/>
        <v>545</v>
      </c>
      <c r="AJ115" s="93">
        <v>1</v>
      </c>
      <c r="AK115" s="73">
        <f>IF(H115&lt;50,1.955,VLOOKUP(H115,'Reshel H'!$A$8:$E$133,IF(AV115&lt;0.25,2,IF(AV115&lt;0.5,3,IF(AV115&lt;0.75,4,5)))))</f>
        <v>1.024</v>
      </c>
      <c r="AL115" s="74">
        <f>IF(C115&lt;40,1,VLOOKUP(C115,'Reshel H'!$G$8:$H$59,2))</f>
        <v>1</v>
      </c>
      <c r="AM115" s="75">
        <f t="shared" si="77"/>
        <v>558.08</v>
      </c>
      <c r="AN115" s="96">
        <v>175</v>
      </c>
      <c r="AO115" s="76">
        <v>0</v>
      </c>
      <c r="AP115" s="76">
        <v>187.5</v>
      </c>
      <c r="AQ115" s="76">
        <v>0</v>
      </c>
      <c r="AR115" s="76">
        <v>187.5</v>
      </c>
      <c r="AS115" s="77" t="s">
        <v>23</v>
      </c>
      <c r="AV115" s="43">
        <f t="shared" si="52"/>
        <v>0</v>
      </c>
    </row>
    <row r="116" spans="1:48" s="20" customFormat="1" ht="19.5" customHeight="1">
      <c r="A116" s="62">
        <f t="shared" si="53"/>
        <v>83</v>
      </c>
      <c r="B116" s="78" t="s">
        <v>138</v>
      </c>
      <c r="C116" s="79">
        <v>23</v>
      </c>
      <c r="D116" s="80" t="s">
        <v>73</v>
      </c>
      <c r="E116" s="86" t="s">
        <v>60</v>
      </c>
      <c r="F116" s="87">
        <v>33199</v>
      </c>
      <c r="G116" s="82" t="s">
        <v>84</v>
      </c>
      <c r="H116" s="65">
        <v>88.7</v>
      </c>
      <c r="I116" s="66">
        <v>90</v>
      </c>
      <c r="J116" s="60">
        <v>90</v>
      </c>
      <c r="K116" s="67" t="s">
        <v>296</v>
      </c>
      <c r="L116" s="68">
        <v>-200</v>
      </c>
      <c r="M116" s="69">
        <f t="shared" si="66"/>
        <v>0</v>
      </c>
      <c r="N116" s="68">
        <v>-220</v>
      </c>
      <c r="O116" s="69">
        <f t="shared" si="67"/>
        <v>0</v>
      </c>
      <c r="P116" s="68">
        <v>-220</v>
      </c>
      <c r="Q116" s="69">
        <f t="shared" si="68"/>
        <v>0</v>
      </c>
      <c r="R116" s="70"/>
      <c r="S116" s="67" t="s">
        <v>27</v>
      </c>
      <c r="T116" s="68"/>
      <c r="U116" s="69">
        <f t="shared" si="69"/>
        <v>0</v>
      </c>
      <c r="V116" s="68"/>
      <c r="W116" s="69">
        <f t="shared" si="70"/>
        <v>0</v>
      </c>
      <c r="X116" s="68"/>
      <c r="Y116" s="69">
        <f t="shared" si="71"/>
        <v>0</v>
      </c>
      <c r="Z116" s="70"/>
      <c r="AA116" s="71">
        <f t="shared" si="72"/>
        <v>0</v>
      </c>
      <c r="AB116" s="68"/>
      <c r="AC116" s="69">
        <f t="shared" si="73"/>
        <v>0</v>
      </c>
      <c r="AD116" s="68"/>
      <c r="AE116" s="69">
        <f t="shared" si="74"/>
        <v>0</v>
      </c>
      <c r="AF116" s="68"/>
      <c r="AG116" s="69">
        <f t="shared" si="75"/>
        <v>0</v>
      </c>
      <c r="AH116" s="70"/>
      <c r="AI116" s="72">
        <f t="shared" si="76"/>
        <v>0</v>
      </c>
      <c r="AJ116" s="93">
        <v>0</v>
      </c>
      <c r="AK116" s="73">
        <f>IF(H116&lt;50,1.955,VLOOKUP(H116,'Reshel H'!$A$8:$E$133,IF(AV116&lt;0.25,2,IF(AV116&lt;0.5,3,IF(AV116&lt;0.75,4,5)))))</f>
        <v>0.979</v>
      </c>
      <c r="AL116" s="74">
        <f>IF(C116&lt;40,1,VLOOKUP(C116,'Reshel H'!$G$8:$H$59,2))</f>
        <v>1</v>
      </c>
      <c r="AM116" s="75">
        <f t="shared" si="77"/>
        <v>0</v>
      </c>
      <c r="AN116" s="96">
        <v>185</v>
      </c>
      <c r="AO116" s="76">
        <v>0</v>
      </c>
      <c r="AP116" s="76">
        <v>202.5</v>
      </c>
      <c r="AQ116" s="76">
        <v>0</v>
      </c>
      <c r="AR116" s="76">
        <v>202.5</v>
      </c>
      <c r="AS116" s="77" t="s">
        <v>23</v>
      </c>
      <c r="AV116" s="43">
        <f t="shared" si="52"/>
        <v>0.7000000000000028</v>
      </c>
    </row>
    <row r="117" spans="1:48" s="20" customFormat="1" ht="19.5" customHeight="1">
      <c r="A117" s="62">
        <f>A116+1</f>
        <v>84</v>
      </c>
      <c r="B117" s="78" t="s">
        <v>329</v>
      </c>
      <c r="C117" s="79">
        <v>37</v>
      </c>
      <c r="D117" s="80" t="s">
        <v>73</v>
      </c>
      <c r="E117" s="86" t="s">
        <v>60</v>
      </c>
      <c r="F117" s="87">
        <v>28175</v>
      </c>
      <c r="G117" s="82" t="s">
        <v>18</v>
      </c>
      <c r="H117" s="65">
        <v>88.5</v>
      </c>
      <c r="I117" s="66">
        <v>90</v>
      </c>
      <c r="J117" s="60">
        <v>90</v>
      </c>
      <c r="K117" s="67" t="s">
        <v>311</v>
      </c>
      <c r="L117" s="68">
        <v>200</v>
      </c>
      <c r="M117" s="69">
        <f t="shared" si="66"/>
        <v>200</v>
      </c>
      <c r="N117" s="68">
        <v>-210</v>
      </c>
      <c r="O117" s="69">
        <f t="shared" si="67"/>
        <v>0</v>
      </c>
      <c r="P117" s="68">
        <v>-210</v>
      </c>
      <c r="Q117" s="69">
        <f t="shared" si="68"/>
        <v>0</v>
      </c>
      <c r="R117" s="70"/>
      <c r="S117" s="67" t="s">
        <v>33</v>
      </c>
      <c r="T117" s="68">
        <v>120</v>
      </c>
      <c r="U117" s="69">
        <f t="shared" si="69"/>
        <v>120</v>
      </c>
      <c r="V117" s="68">
        <v>130</v>
      </c>
      <c r="W117" s="69">
        <f t="shared" si="70"/>
        <v>130</v>
      </c>
      <c r="X117" s="68">
        <v>135</v>
      </c>
      <c r="Y117" s="69">
        <f t="shared" si="71"/>
        <v>135</v>
      </c>
      <c r="Z117" s="70"/>
      <c r="AA117" s="71">
        <f t="shared" si="72"/>
        <v>335</v>
      </c>
      <c r="AB117" s="68">
        <v>210</v>
      </c>
      <c r="AC117" s="69">
        <f t="shared" si="73"/>
        <v>210</v>
      </c>
      <c r="AD117" s="68">
        <v>220</v>
      </c>
      <c r="AE117" s="69">
        <f t="shared" si="74"/>
        <v>220</v>
      </c>
      <c r="AF117" s="68">
        <v>-230</v>
      </c>
      <c r="AG117" s="69">
        <f t="shared" si="75"/>
        <v>0</v>
      </c>
      <c r="AH117" s="70"/>
      <c r="AI117" s="72">
        <f t="shared" si="76"/>
        <v>555</v>
      </c>
      <c r="AJ117" s="93">
        <v>4</v>
      </c>
      <c r="AK117" s="73">
        <f>IF(H117&lt;50,1.955,VLOOKUP(H117,'Reshel H'!$A$8:$E$133,IF(AV117&lt;0.25,2,IF(AV117&lt;0.5,3,IF(AV117&lt;0.75,4,5)))))</f>
        <v>0.979</v>
      </c>
      <c r="AL117" s="74">
        <f>IF(C117&lt;40,1,VLOOKUP(C117,'Reshel H'!$G$8:$H$59,2))</f>
        <v>1</v>
      </c>
      <c r="AM117" s="75">
        <f t="shared" si="77"/>
        <v>543.345</v>
      </c>
      <c r="AN117" s="96">
        <v>175</v>
      </c>
      <c r="AO117" s="76">
        <v>0</v>
      </c>
      <c r="AP117" s="76">
        <v>190</v>
      </c>
      <c r="AQ117" s="76">
        <v>0</v>
      </c>
      <c r="AR117" s="76">
        <v>190</v>
      </c>
      <c r="AS117" s="77" t="s">
        <v>23</v>
      </c>
      <c r="AV117" s="43">
        <f t="shared" si="52"/>
        <v>0.5</v>
      </c>
    </row>
    <row r="118" spans="1:48" s="20" customFormat="1" ht="19.5" customHeight="1">
      <c r="A118" s="62">
        <f t="shared" si="53"/>
        <v>85</v>
      </c>
      <c r="B118" s="78" t="s">
        <v>197</v>
      </c>
      <c r="C118" s="79">
        <v>35</v>
      </c>
      <c r="D118" s="80" t="s">
        <v>159</v>
      </c>
      <c r="E118" s="86" t="s">
        <v>60</v>
      </c>
      <c r="F118" s="87" t="s">
        <v>246</v>
      </c>
      <c r="G118" s="82" t="s">
        <v>18</v>
      </c>
      <c r="H118" s="65">
        <v>87.1</v>
      </c>
      <c r="I118" s="66">
        <v>90</v>
      </c>
      <c r="J118" s="60" t="s">
        <v>76</v>
      </c>
      <c r="K118" s="67" t="s">
        <v>299</v>
      </c>
      <c r="L118" s="68">
        <v>-240</v>
      </c>
      <c r="M118" s="69">
        <f t="shared" si="66"/>
        <v>0</v>
      </c>
      <c r="N118" s="68">
        <v>240</v>
      </c>
      <c r="O118" s="69">
        <f t="shared" si="67"/>
        <v>240</v>
      </c>
      <c r="P118" s="68">
        <v>-250</v>
      </c>
      <c r="Q118" s="69">
        <f t="shared" si="68"/>
        <v>0</v>
      </c>
      <c r="R118" s="70">
        <v>250</v>
      </c>
      <c r="S118" s="67" t="s">
        <v>24</v>
      </c>
      <c r="T118" s="68">
        <v>140</v>
      </c>
      <c r="U118" s="69">
        <f t="shared" si="69"/>
        <v>140</v>
      </c>
      <c r="V118" s="68">
        <v>155</v>
      </c>
      <c r="W118" s="69">
        <f t="shared" si="70"/>
        <v>155</v>
      </c>
      <c r="X118" s="68">
        <v>165</v>
      </c>
      <c r="Y118" s="69">
        <f t="shared" si="71"/>
        <v>165</v>
      </c>
      <c r="Z118" s="70"/>
      <c r="AA118" s="71">
        <f t="shared" si="72"/>
        <v>405</v>
      </c>
      <c r="AB118" s="68">
        <v>200</v>
      </c>
      <c r="AC118" s="69">
        <f t="shared" si="73"/>
        <v>200</v>
      </c>
      <c r="AD118" s="68">
        <v>220</v>
      </c>
      <c r="AE118" s="69">
        <f t="shared" si="74"/>
        <v>220</v>
      </c>
      <c r="AF118" s="68">
        <v>-240</v>
      </c>
      <c r="AG118" s="69">
        <f t="shared" si="75"/>
        <v>0</v>
      </c>
      <c r="AH118" s="70"/>
      <c r="AI118" s="72">
        <f t="shared" si="76"/>
        <v>625</v>
      </c>
      <c r="AJ118" s="93">
        <v>2</v>
      </c>
      <c r="AK118" s="73">
        <f>IF(H118&lt;50,1.955,VLOOKUP(H118,'Reshel H'!$A$8:$E$133,IF(AV118&lt;0.25,2,IF(AV118&lt;0.5,3,IF(AV118&lt;0.75,4,5)))))</f>
        <v>0.99</v>
      </c>
      <c r="AL118" s="74">
        <f>IF(C118&lt;40,1,VLOOKUP(C118,'Reshel H'!$G$8:$H$59,2))</f>
        <v>1</v>
      </c>
      <c r="AM118" s="75">
        <f t="shared" si="77"/>
        <v>618.75</v>
      </c>
      <c r="AN118" s="96">
        <v>150</v>
      </c>
      <c r="AO118" s="76">
        <v>0</v>
      </c>
      <c r="AP118" s="76">
        <v>155</v>
      </c>
      <c r="AQ118" s="76">
        <v>0</v>
      </c>
      <c r="AR118" s="76">
        <v>155</v>
      </c>
      <c r="AS118" s="77" t="s">
        <v>23</v>
      </c>
      <c r="AV118" s="43">
        <f t="shared" si="52"/>
        <v>0.09999999999999432</v>
      </c>
    </row>
    <row r="119" spans="1:48" s="20" customFormat="1" ht="19.5" customHeight="1" hidden="1">
      <c r="A119" s="62">
        <f t="shared" si="53"/>
        <v>86</v>
      </c>
      <c r="B119" s="78" t="s">
        <v>198</v>
      </c>
      <c r="C119" s="79">
        <v>34</v>
      </c>
      <c r="D119" s="80" t="s">
        <v>159</v>
      </c>
      <c r="E119" s="86" t="s">
        <v>60</v>
      </c>
      <c r="F119" s="87">
        <v>25189</v>
      </c>
      <c r="G119" s="82" t="s">
        <v>18</v>
      </c>
      <c r="H119" s="65"/>
      <c r="I119" s="66">
        <v>90</v>
      </c>
      <c r="J119" s="60" t="s">
        <v>76</v>
      </c>
      <c r="K119" s="67"/>
      <c r="L119" s="68"/>
      <c r="M119" s="69">
        <f t="shared" si="66"/>
        <v>0</v>
      </c>
      <c r="N119" s="68"/>
      <c r="O119" s="69">
        <f t="shared" si="67"/>
        <v>0</v>
      </c>
      <c r="P119" s="68"/>
      <c r="Q119" s="69">
        <f t="shared" si="68"/>
        <v>0</v>
      </c>
      <c r="R119" s="70"/>
      <c r="S119" s="67"/>
      <c r="T119" s="68"/>
      <c r="U119" s="69">
        <f t="shared" si="69"/>
        <v>0</v>
      </c>
      <c r="V119" s="68"/>
      <c r="W119" s="69">
        <f t="shared" si="70"/>
        <v>0</v>
      </c>
      <c r="X119" s="68"/>
      <c r="Y119" s="69">
        <f t="shared" si="71"/>
        <v>0</v>
      </c>
      <c r="Z119" s="70"/>
      <c r="AA119" s="71">
        <f t="shared" si="72"/>
        <v>0</v>
      </c>
      <c r="AB119" s="68"/>
      <c r="AC119" s="69">
        <f t="shared" si="73"/>
        <v>0</v>
      </c>
      <c r="AD119" s="68"/>
      <c r="AE119" s="69">
        <f t="shared" si="74"/>
        <v>0</v>
      </c>
      <c r="AF119" s="68"/>
      <c r="AG119" s="69">
        <f t="shared" si="75"/>
        <v>0</v>
      </c>
      <c r="AH119" s="70"/>
      <c r="AI119" s="72">
        <f t="shared" si="76"/>
        <v>0</v>
      </c>
      <c r="AJ119" s="93">
        <v>3</v>
      </c>
      <c r="AK119" s="73">
        <f>IF(H119&lt;50,1.955,VLOOKUP(H119,'Reshel H'!$A$8:$E$133,IF(AV119&lt;0.25,2,IF(AV119&lt;0.5,3,IF(AV119&lt;0.75,4,5)))))</f>
        <v>1.955</v>
      </c>
      <c r="AL119" s="74">
        <f>IF(C119&lt;40,1,VLOOKUP(C119,'Reshel H'!$G$8:$H$59,2))</f>
        <v>1</v>
      </c>
      <c r="AM119" s="75">
        <f t="shared" si="77"/>
        <v>0</v>
      </c>
      <c r="AN119" s="96">
        <v>190</v>
      </c>
      <c r="AO119" s="76">
        <v>0</v>
      </c>
      <c r="AP119" s="76">
        <v>0</v>
      </c>
      <c r="AQ119" s="76">
        <v>0</v>
      </c>
      <c r="AR119" s="76">
        <v>0</v>
      </c>
      <c r="AS119" s="77" t="s">
        <v>23</v>
      </c>
      <c r="AV119" s="43">
        <f t="shared" si="52"/>
        <v>0</v>
      </c>
    </row>
    <row r="120" spans="1:48" s="20" customFormat="1" ht="19.5" customHeight="1">
      <c r="A120" s="62">
        <f t="shared" si="53"/>
        <v>87</v>
      </c>
      <c r="B120" s="78" t="s">
        <v>247</v>
      </c>
      <c r="C120" s="79">
        <v>39</v>
      </c>
      <c r="D120" s="80" t="s">
        <v>159</v>
      </c>
      <c r="E120" s="86" t="s">
        <v>60</v>
      </c>
      <c r="F120" s="87">
        <v>27841</v>
      </c>
      <c r="G120" s="82" t="s">
        <v>18</v>
      </c>
      <c r="H120" s="65">
        <v>88</v>
      </c>
      <c r="I120" s="66">
        <v>90</v>
      </c>
      <c r="J120" s="60">
        <v>90</v>
      </c>
      <c r="K120" s="67" t="s">
        <v>296</v>
      </c>
      <c r="L120" s="68">
        <v>-190</v>
      </c>
      <c r="M120" s="69">
        <f t="shared" si="66"/>
        <v>0</v>
      </c>
      <c r="N120" s="68">
        <v>-190</v>
      </c>
      <c r="O120" s="69">
        <f t="shared" si="67"/>
        <v>0</v>
      </c>
      <c r="P120" s="68">
        <v>-190</v>
      </c>
      <c r="Q120" s="69">
        <f t="shared" si="68"/>
        <v>0</v>
      </c>
      <c r="R120" s="70"/>
      <c r="S120" s="67" t="s">
        <v>24</v>
      </c>
      <c r="T120" s="68"/>
      <c r="U120" s="69">
        <f t="shared" si="69"/>
        <v>0</v>
      </c>
      <c r="V120" s="68"/>
      <c r="W120" s="69">
        <f t="shared" si="70"/>
        <v>0</v>
      </c>
      <c r="X120" s="68"/>
      <c r="Y120" s="69">
        <f t="shared" si="71"/>
        <v>0</v>
      </c>
      <c r="Z120" s="70"/>
      <c r="AA120" s="71">
        <f t="shared" si="72"/>
        <v>0</v>
      </c>
      <c r="AB120" s="68"/>
      <c r="AC120" s="69">
        <f t="shared" si="73"/>
        <v>0</v>
      </c>
      <c r="AD120" s="68"/>
      <c r="AE120" s="69">
        <f t="shared" si="74"/>
        <v>0</v>
      </c>
      <c r="AF120" s="68"/>
      <c r="AG120" s="69">
        <f t="shared" si="75"/>
        <v>0</v>
      </c>
      <c r="AH120" s="70"/>
      <c r="AI120" s="72">
        <f t="shared" si="76"/>
        <v>0</v>
      </c>
      <c r="AJ120" s="93">
        <v>0</v>
      </c>
      <c r="AK120" s="73">
        <f>IF(H120&lt;50,1.955,VLOOKUP(H120,'Reshel H'!$A$8:$E$133,IF(AV120&lt;0.25,2,IF(AV120&lt;0.5,3,IF(AV120&lt;0.75,4,5)))))</f>
        <v>0.983</v>
      </c>
      <c r="AL120" s="74">
        <f>IF(C120&lt;40,1,VLOOKUP(C120,'Reshel H'!$G$8:$H$59,2))</f>
        <v>1</v>
      </c>
      <c r="AM120" s="75">
        <f t="shared" si="77"/>
        <v>0</v>
      </c>
      <c r="AN120" s="96">
        <v>140</v>
      </c>
      <c r="AO120" s="76">
        <v>0</v>
      </c>
      <c r="AP120" s="76">
        <v>150</v>
      </c>
      <c r="AQ120" s="76">
        <v>0</v>
      </c>
      <c r="AR120" s="76">
        <v>150</v>
      </c>
      <c r="AS120" s="77" t="s">
        <v>23</v>
      </c>
      <c r="AV120" s="43">
        <f t="shared" si="52"/>
        <v>0</v>
      </c>
    </row>
    <row r="121" spans="1:48" s="20" customFormat="1" ht="19.5" customHeight="1">
      <c r="A121" s="62">
        <f t="shared" si="53"/>
        <v>88</v>
      </c>
      <c r="B121" s="78" t="s">
        <v>225</v>
      </c>
      <c r="C121" s="79">
        <v>32</v>
      </c>
      <c r="D121" s="80" t="s">
        <v>73</v>
      </c>
      <c r="E121" s="86" t="s">
        <v>60</v>
      </c>
      <c r="F121" s="87">
        <v>29941</v>
      </c>
      <c r="G121" s="82" t="s">
        <v>16</v>
      </c>
      <c r="H121" s="65">
        <v>83.9</v>
      </c>
      <c r="I121" s="66">
        <v>90</v>
      </c>
      <c r="J121" s="60">
        <v>90</v>
      </c>
      <c r="K121" s="67" t="s">
        <v>296</v>
      </c>
      <c r="L121" s="68">
        <v>180</v>
      </c>
      <c r="M121" s="69">
        <f>IF(L121&lt;0,0,FLOOR(L121,2.5))</f>
        <v>180</v>
      </c>
      <c r="N121" s="68">
        <v>200</v>
      </c>
      <c r="O121" s="69">
        <f>IF(N121&lt;0,0,FLOOR(N121,2.5))</f>
        <v>200</v>
      </c>
      <c r="P121" s="68">
        <v>205</v>
      </c>
      <c r="Q121" s="69">
        <f>IF(P121&lt;0,0,FLOOR(P121,2.5))</f>
        <v>205</v>
      </c>
      <c r="R121" s="70"/>
      <c r="S121" s="67" t="s">
        <v>24</v>
      </c>
      <c r="T121" s="68">
        <v>130</v>
      </c>
      <c r="U121" s="69">
        <f>IF(T121&lt;0,0,FLOOR(T121,2.5))</f>
        <v>130</v>
      </c>
      <c r="V121" s="68">
        <v>140</v>
      </c>
      <c r="W121" s="69">
        <f>IF(V121&lt;0,0,FLOOR(V121,2.5))</f>
        <v>140</v>
      </c>
      <c r="X121" s="68">
        <v>-150</v>
      </c>
      <c r="Y121" s="69">
        <f>IF(X121&lt;0,0,FLOOR(X121,2.5))</f>
        <v>0</v>
      </c>
      <c r="Z121" s="70"/>
      <c r="AA121" s="71">
        <f>IF(MAX(M121,O121,Q121)&gt;0,MAX(M121,O121,Q121),0)+IF(MAX(U121,W121,Y121)&gt;0,MAX(U121,W121,Y121),0)</f>
        <v>345</v>
      </c>
      <c r="AB121" s="68">
        <v>200</v>
      </c>
      <c r="AC121" s="69">
        <f>IF(AB121&lt;0,0,FLOOR(AB121,2.5))</f>
        <v>200</v>
      </c>
      <c r="AD121" s="68">
        <v>210</v>
      </c>
      <c r="AE121" s="69">
        <f>IF(AD121&lt;0,0,FLOOR(AD121,2.5))</f>
        <v>210</v>
      </c>
      <c r="AF121" s="68">
        <v>-217.5</v>
      </c>
      <c r="AG121" s="69">
        <f>IF(AF121&lt;0,0,FLOOR(AF121,2.5))</f>
        <v>0</v>
      </c>
      <c r="AH121" s="70"/>
      <c r="AI121" s="72">
        <f>AA121+IF(MAX(AC121,AE121,AG121)&gt;0,MAX(AC121,AE121,AG121),0)</f>
        <v>555</v>
      </c>
      <c r="AJ121" s="93">
        <v>3</v>
      </c>
      <c r="AK121" s="73">
        <f>IF(H121&lt;50,1.955,VLOOKUP(H121,'Reshel H'!$A$8:$E$133,IF(AV121&lt;0.25,2,IF(AV121&lt;0.5,3,IF(AV121&lt;0.75,4,5)))))</f>
        <v>1.017</v>
      </c>
      <c r="AL121" s="74">
        <f>IF(C121&lt;40,1,VLOOKUP(C121,'Reshel H'!$G$8:$H$59,2))</f>
        <v>1</v>
      </c>
      <c r="AM121" s="75">
        <f>AI121*AK121*AL121</f>
        <v>564.435</v>
      </c>
      <c r="AN121" s="96">
        <v>255</v>
      </c>
      <c r="AO121" s="76">
        <v>0</v>
      </c>
      <c r="AP121" s="76">
        <v>280</v>
      </c>
      <c r="AQ121" s="76">
        <v>0</v>
      </c>
      <c r="AR121" s="76">
        <v>280</v>
      </c>
      <c r="AS121" s="77" t="s">
        <v>23</v>
      </c>
      <c r="AV121" s="43">
        <f t="shared" si="52"/>
        <v>0.9000000000000057</v>
      </c>
    </row>
    <row r="122" spans="1:48" s="20" customFormat="1" ht="19.5" customHeight="1">
      <c r="A122" s="62">
        <f t="shared" si="53"/>
        <v>89</v>
      </c>
      <c r="B122" s="78" t="s">
        <v>234</v>
      </c>
      <c r="C122" s="79">
        <v>39</v>
      </c>
      <c r="D122" s="80" t="s">
        <v>14</v>
      </c>
      <c r="E122" s="86" t="s">
        <v>60</v>
      </c>
      <c r="F122" s="87">
        <v>27594</v>
      </c>
      <c r="G122" s="82" t="s">
        <v>18</v>
      </c>
      <c r="H122" s="65">
        <v>88</v>
      </c>
      <c r="I122" s="66">
        <v>90</v>
      </c>
      <c r="J122" s="60" t="s">
        <v>76</v>
      </c>
      <c r="K122" s="67" t="s">
        <v>299</v>
      </c>
      <c r="L122" s="68">
        <v>240</v>
      </c>
      <c r="M122" s="69">
        <f>IF(L122&lt;0,0,FLOOR(L122,2.5))</f>
        <v>240</v>
      </c>
      <c r="N122" s="68">
        <v>260</v>
      </c>
      <c r="O122" s="69">
        <f>IF(N122&lt;0,0,FLOOR(N122,2.5))</f>
        <v>260</v>
      </c>
      <c r="P122" s="68">
        <v>280</v>
      </c>
      <c r="Q122" s="69">
        <f>IF(P122&lt;0,0,FLOOR(P122,2.5))</f>
        <v>280</v>
      </c>
      <c r="R122" s="70">
        <v>-290.5</v>
      </c>
      <c r="S122" s="67" t="s">
        <v>33</v>
      </c>
      <c r="T122" s="68">
        <v>125</v>
      </c>
      <c r="U122" s="69">
        <f>IF(T122&lt;0,0,FLOOR(T122,2.5))</f>
        <v>125</v>
      </c>
      <c r="V122" s="68">
        <v>132.5</v>
      </c>
      <c r="W122" s="69">
        <f>IF(V122&lt;0,0,FLOOR(V122,2.5))</f>
        <v>132.5</v>
      </c>
      <c r="X122" s="68">
        <v>137.5</v>
      </c>
      <c r="Y122" s="69">
        <f>IF(X122&lt;0,0,FLOOR(X122,2.5))</f>
        <v>137.5</v>
      </c>
      <c r="Z122" s="70"/>
      <c r="AA122" s="71">
        <f>IF(MAX(M122,O122,Q122)&gt;0,MAX(M122,O122,Q122),0)+IF(MAX(U122,W122,Y122)&gt;0,MAX(U122,W122,Y122),0)</f>
        <v>417.5</v>
      </c>
      <c r="AB122" s="68">
        <v>265</v>
      </c>
      <c r="AC122" s="69">
        <f>IF(AB122&lt;0,0,FLOOR(AB122,2.5))</f>
        <v>265</v>
      </c>
      <c r="AD122" s="68">
        <v>-285</v>
      </c>
      <c r="AE122" s="69">
        <f>IF(AD122&lt;0,0,FLOOR(AD122,2.5))</f>
        <v>0</v>
      </c>
      <c r="AF122" s="68">
        <v>-285</v>
      </c>
      <c r="AG122" s="69">
        <f>IF(AF122&lt;0,0,FLOOR(AF122,2.5))</f>
        <v>0</v>
      </c>
      <c r="AH122" s="70"/>
      <c r="AI122" s="72">
        <f>AA122+IF(MAX(AC122,AE122,AG122)&gt;0,MAX(AC122,AE122,AG122),0)</f>
        <v>682.5</v>
      </c>
      <c r="AJ122" s="93">
        <v>1</v>
      </c>
      <c r="AK122" s="73">
        <f>IF(H122&lt;50,1.955,VLOOKUP(H122,'Reshel H'!$A$8:$E$133,IF(AV122&lt;0.25,2,IF(AV122&lt;0.5,3,IF(AV122&lt;0.75,4,5)))))</f>
        <v>0.983</v>
      </c>
      <c r="AL122" s="74">
        <f>IF(C122&lt;40,1,VLOOKUP(C122,'Reshel H'!$G$8:$H$59,2))</f>
        <v>1</v>
      </c>
      <c r="AM122" s="75">
        <f>AI122*AK122*AL122</f>
        <v>670.8975</v>
      </c>
      <c r="AN122" s="96">
        <v>135</v>
      </c>
      <c r="AO122" s="76">
        <v>0</v>
      </c>
      <c r="AP122" s="76">
        <v>135</v>
      </c>
      <c r="AQ122" s="76">
        <v>0</v>
      </c>
      <c r="AR122" s="76">
        <v>135</v>
      </c>
      <c r="AS122" s="77" t="s">
        <v>23</v>
      </c>
      <c r="AV122" s="43">
        <f>MOD(H122,1)</f>
        <v>0</v>
      </c>
    </row>
    <row r="123" spans="1:48" s="20" customFormat="1" ht="19.5" customHeight="1">
      <c r="A123" s="62">
        <f>A121+1</f>
        <v>89</v>
      </c>
      <c r="B123" s="78" t="s">
        <v>199</v>
      </c>
      <c r="C123" s="79">
        <v>40</v>
      </c>
      <c r="D123" s="80" t="s">
        <v>159</v>
      </c>
      <c r="E123" s="86" t="s">
        <v>60</v>
      </c>
      <c r="F123" s="87">
        <v>26989</v>
      </c>
      <c r="G123" s="82" t="s">
        <v>19</v>
      </c>
      <c r="H123" s="65">
        <v>89.5</v>
      </c>
      <c r="I123" s="66">
        <v>90</v>
      </c>
      <c r="J123" s="60">
        <v>90</v>
      </c>
      <c r="K123" s="67" t="s">
        <v>296</v>
      </c>
      <c r="L123" s="68">
        <v>272.5</v>
      </c>
      <c r="M123" s="69">
        <f t="shared" si="66"/>
        <v>272.5</v>
      </c>
      <c r="N123" s="68">
        <v>285</v>
      </c>
      <c r="O123" s="69">
        <f t="shared" si="67"/>
        <v>285</v>
      </c>
      <c r="P123" s="68">
        <v>300</v>
      </c>
      <c r="Q123" s="69">
        <f t="shared" si="68"/>
        <v>300</v>
      </c>
      <c r="R123" s="70"/>
      <c r="S123" s="67" t="s">
        <v>27</v>
      </c>
      <c r="T123" s="68">
        <v>140</v>
      </c>
      <c r="U123" s="69">
        <f t="shared" si="69"/>
        <v>140</v>
      </c>
      <c r="V123" s="68">
        <v>160</v>
      </c>
      <c r="W123" s="69">
        <f t="shared" si="70"/>
        <v>160</v>
      </c>
      <c r="X123" s="68">
        <v>172.5</v>
      </c>
      <c r="Y123" s="69">
        <f t="shared" si="71"/>
        <v>172.5</v>
      </c>
      <c r="Z123" s="70"/>
      <c r="AA123" s="71">
        <f t="shared" si="72"/>
        <v>472.5</v>
      </c>
      <c r="AB123" s="68">
        <v>227.5</v>
      </c>
      <c r="AC123" s="69">
        <f t="shared" si="73"/>
        <v>227.5</v>
      </c>
      <c r="AD123" s="68">
        <v>237.5</v>
      </c>
      <c r="AE123" s="69">
        <f t="shared" si="74"/>
        <v>237.5</v>
      </c>
      <c r="AF123" s="68">
        <v>255.5</v>
      </c>
      <c r="AG123" s="69">
        <f t="shared" si="75"/>
        <v>255</v>
      </c>
      <c r="AH123" s="70"/>
      <c r="AI123" s="72">
        <f t="shared" si="76"/>
        <v>727.5</v>
      </c>
      <c r="AJ123" s="93">
        <v>1</v>
      </c>
      <c r="AK123" s="73">
        <f>IF(H123&lt;50,1.955,VLOOKUP(H123,'Reshel H'!$A$8:$E$133,IF(AV123&lt;0.25,2,IF(AV123&lt;0.5,3,IF(AV123&lt;0.75,4,5)))))</f>
        <v>0.972</v>
      </c>
      <c r="AL123" s="74">
        <f>IF(C123&lt;40,1,VLOOKUP(C123,'Reshel H'!$G$8:$H$59,2))</f>
        <v>1</v>
      </c>
      <c r="AM123" s="75">
        <f t="shared" si="77"/>
        <v>707.13</v>
      </c>
      <c r="AN123" s="96">
        <v>87.5</v>
      </c>
      <c r="AO123" s="76">
        <v>0</v>
      </c>
      <c r="AP123" s="76">
        <v>92.5</v>
      </c>
      <c r="AQ123" s="76">
        <v>0</v>
      </c>
      <c r="AR123" s="76">
        <v>92.5</v>
      </c>
      <c r="AS123" s="77" t="s">
        <v>23</v>
      </c>
      <c r="AV123" s="43">
        <f t="shared" si="52"/>
        <v>0.5</v>
      </c>
    </row>
    <row r="124" spans="1:48" s="20" customFormat="1" ht="19.5" customHeight="1" hidden="1">
      <c r="A124" s="62">
        <f t="shared" si="53"/>
        <v>90</v>
      </c>
      <c r="B124" s="78" t="s">
        <v>200</v>
      </c>
      <c r="C124" s="79">
        <v>43</v>
      </c>
      <c r="D124" s="80" t="s">
        <v>159</v>
      </c>
      <c r="E124" s="86" t="s">
        <v>60</v>
      </c>
      <c r="F124" s="87">
        <v>25826</v>
      </c>
      <c r="G124" s="82" t="s">
        <v>19</v>
      </c>
      <c r="H124" s="65"/>
      <c r="I124" s="66">
        <v>90</v>
      </c>
      <c r="J124" s="60">
        <v>90</v>
      </c>
      <c r="K124" s="67" t="s">
        <v>24</v>
      </c>
      <c r="L124" s="68"/>
      <c r="M124" s="69">
        <f t="shared" si="66"/>
        <v>0</v>
      </c>
      <c r="N124" s="68"/>
      <c r="O124" s="69">
        <f t="shared" si="67"/>
        <v>0</v>
      </c>
      <c r="P124" s="68"/>
      <c r="Q124" s="69">
        <f t="shared" si="68"/>
        <v>0</v>
      </c>
      <c r="R124" s="70"/>
      <c r="S124" s="67" t="s">
        <v>24</v>
      </c>
      <c r="T124" s="68"/>
      <c r="U124" s="69">
        <f t="shared" si="69"/>
        <v>0</v>
      </c>
      <c r="V124" s="68"/>
      <c r="W124" s="69">
        <f t="shared" si="70"/>
        <v>0</v>
      </c>
      <c r="X124" s="68"/>
      <c r="Y124" s="69">
        <f t="shared" si="71"/>
        <v>0</v>
      </c>
      <c r="Z124" s="70"/>
      <c r="AA124" s="71">
        <f t="shared" si="72"/>
        <v>0</v>
      </c>
      <c r="AB124" s="68"/>
      <c r="AC124" s="69">
        <f t="shared" si="73"/>
        <v>0</v>
      </c>
      <c r="AD124" s="68"/>
      <c r="AE124" s="69">
        <f t="shared" si="74"/>
        <v>0</v>
      </c>
      <c r="AF124" s="68"/>
      <c r="AG124" s="69">
        <f t="shared" si="75"/>
        <v>0</v>
      </c>
      <c r="AH124" s="70"/>
      <c r="AI124" s="72">
        <f t="shared" si="76"/>
        <v>0</v>
      </c>
      <c r="AJ124" s="93">
        <v>2</v>
      </c>
      <c r="AK124" s="73">
        <f>IF(H124&lt;50,1.955,VLOOKUP(H124,'Reshel H'!$A$8:$E$133,IF(AV124&lt;0.25,2,IF(AV124&lt;0.5,3,IF(AV124&lt;0.75,4,5)))))</f>
        <v>1.955</v>
      </c>
      <c r="AL124" s="74">
        <f>IF(C124&lt;40,1,VLOOKUP(C124,'Reshel H'!$G$8:$H$59,2))</f>
        <v>1.031</v>
      </c>
      <c r="AM124" s="75">
        <f t="shared" si="77"/>
        <v>0</v>
      </c>
      <c r="AN124" s="96">
        <v>185</v>
      </c>
      <c r="AO124" s="76">
        <v>0</v>
      </c>
      <c r="AP124" s="76">
        <v>210</v>
      </c>
      <c r="AQ124" s="76">
        <v>0</v>
      </c>
      <c r="AR124" s="76">
        <v>210</v>
      </c>
      <c r="AS124" s="77" t="s">
        <v>23</v>
      </c>
      <c r="AV124" s="43">
        <f t="shared" si="52"/>
        <v>0</v>
      </c>
    </row>
    <row r="125" spans="1:48" s="20" customFormat="1" ht="19.5" customHeight="1">
      <c r="A125" s="62">
        <f>A124+1</f>
        <v>91</v>
      </c>
      <c r="B125" s="78" t="s">
        <v>114</v>
      </c>
      <c r="C125" s="79">
        <v>45</v>
      </c>
      <c r="D125" s="80" t="s">
        <v>73</v>
      </c>
      <c r="E125" s="86" t="s">
        <v>60</v>
      </c>
      <c r="F125" s="87">
        <v>25423</v>
      </c>
      <c r="G125" s="82" t="s">
        <v>29</v>
      </c>
      <c r="H125" s="65">
        <v>86.3</v>
      </c>
      <c r="I125" s="66">
        <v>90</v>
      </c>
      <c r="J125" s="60">
        <v>90</v>
      </c>
      <c r="K125" s="67" t="s">
        <v>310</v>
      </c>
      <c r="L125" s="68">
        <v>110</v>
      </c>
      <c r="M125" s="69">
        <f t="shared" si="66"/>
        <v>110</v>
      </c>
      <c r="N125" s="68">
        <v>117.5</v>
      </c>
      <c r="O125" s="69">
        <f t="shared" si="67"/>
        <v>117.5</v>
      </c>
      <c r="P125" s="68">
        <v>120</v>
      </c>
      <c r="Q125" s="69">
        <f t="shared" si="68"/>
        <v>120</v>
      </c>
      <c r="R125" s="70"/>
      <c r="S125" s="67" t="s">
        <v>33</v>
      </c>
      <c r="T125" s="68">
        <v>100</v>
      </c>
      <c r="U125" s="69">
        <f t="shared" si="69"/>
        <v>100</v>
      </c>
      <c r="V125" s="68">
        <v>110</v>
      </c>
      <c r="W125" s="69">
        <f t="shared" si="70"/>
        <v>110</v>
      </c>
      <c r="X125" s="68"/>
      <c r="Y125" s="69">
        <f t="shared" si="71"/>
        <v>0</v>
      </c>
      <c r="Z125" s="70"/>
      <c r="AA125" s="71">
        <f t="shared" si="72"/>
        <v>230</v>
      </c>
      <c r="AB125" s="68">
        <v>160</v>
      </c>
      <c r="AC125" s="69">
        <f t="shared" si="73"/>
        <v>160</v>
      </c>
      <c r="AD125" s="68"/>
      <c r="AE125" s="69">
        <f t="shared" si="74"/>
        <v>0</v>
      </c>
      <c r="AF125" s="68"/>
      <c r="AG125" s="69">
        <f t="shared" si="75"/>
        <v>0</v>
      </c>
      <c r="AH125" s="70"/>
      <c r="AI125" s="72">
        <f t="shared" si="76"/>
        <v>390</v>
      </c>
      <c r="AJ125" s="93">
        <v>2</v>
      </c>
      <c r="AK125" s="73">
        <f>IF(H125&lt;50,1.955,VLOOKUP(H125,'Reshel H'!$A$8:$E$133,IF(AV125&lt;0.25,2,IF(AV125&lt;0.5,3,IF(AV125&lt;0.75,4,5)))))</f>
        <v>0.996</v>
      </c>
      <c r="AL125" s="74">
        <f>IF(C125&lt;40,1,VLOOKUP(C125,'Reshel H'!$G$8:$H$59,2))</f>
        <v>1.055</v>
      </c>
      <c r="AM125" s="75">
        <f t="shared" si="77"/>
        <v>409.8042</v>
      </c>
      <c r="AN125" s="96">
        <v>180</v>
      </c>
      <c r="AO125" s="76">
        <v>0</v>
      </c>
      <c r="AP125" s="76">
        <v>180</v>
      </c>
      <c r="AQ125" s="76">
        <v>0</v>
      </c>
      <c r="AR125" s="76">
        <v>180</v>
      </c>
      <c r="AS125" s="77" t="s">
        <v>23</v>
      </c>
      <c r="AV125" s="43">
        <f t="shared" si="52"/>
        <v>0.29999999999999716</v>
      </c>
    </row>
    <row r="126" spans="1:48" s="20" customFormat="1" ht="19.5" customHeight="1">
      <c r="A126" s="62">
        <f t="shared" si="53"/>
        <v>92</v>
      </c>
      <c r="B126" s="94" t="s">
        <v>230</v>
      </c>
      <c r="C126" s="79">
        <v>47</v>
      </c>
      <c r="D126" s="80" t="s">
        <v>14</v>
      </c>
      <c r="E126" s="86" t="s">
        <v>60</v>
      </c>
      <c r="F126" s="87">
        <v>24295</v>
      </c>
      <c r="G126" s="82" t="s">
        <v>29</v>
      </c>
      <c r="H126" s="65">
        <v>87.2</v>
      </c>
      <c r="I126" s="66">
        <v>90</v>
      </c>
      <c r="J126" s="60" t="s">
        <v>76</v>
      </c>
      <c r="K126" s="67" t="s">
        <v>303</v>
      </c>
      <c r="L126" s="68">
        <v>210</v>
      </c>
      <c r="M126" s="69">
        <f t="shared" si="66"/>
        <v>210</v>
      </c>
      <c r="N126" s="68">
        <v>220</v>
      </c>
      <c r="O126" s="69">
        <f t="shared" si="67"/>
        <v>220</v>
      </c>
      <c r="P126" s="68">
        <v>231.5</v>
      </c>
      <c r="Q126" s="69">
        <f t="shared" si="68"/>
        <v>230</v>
      </c>
      <c r="R126" s="70"/>
      <c r="S126" s="67" t="s">
        <v>24</v>
      </c>
      <c r="T126" s="68">
        <v>110</v>
      </c>
      <c r="U126" s="69">
        <f t="shared" si="69"/>
        <v>110</v>
      </c>
      <c r="V126" s="68">
        <v>115</v>
      </c>
      <c r="W126" s="69">
        <f t="shared" si="70"/>
        <v>115</v>
      </c>
      <c r="X126" s="68">
        <v>-120</v>
      </c>
      <c r="Y126" s="69">
        <f t="shared" si="71"/>
        <v>0</v>
      </c>
      <c r="Z126" s="70"/>
      <c r="AA126" s="71">
        <f t="shared" si="72"/>
        <v>345</v>
      </c>
      <c r="AB126" s="68">
        <v>200</v>
      </c>
      <c r="AC126" s="69">
        <f t="shared" si="73"/>
        <v>200</v>
      </c>
      <c r="AD126" s="68">
        <v>210</v>
      </c>
      <c r="AE126" s="69">
        <f t="shared" si="74"/>
        <v>210</v>
      </c>
      <c r="AF126" s="68">
        <v>220</v>
      </c>
      <c r="AG126" s="69">
        <f t="shared" si="75"/>
        <v>220</v>
      </c>
      <c r="AH126" s="70"/>
      <c r="AI126" s="72">
        <f t="shared" si="76"/>
        <v>565</v>
      </c>
      <c r="AJ126" s="93">
        <v>1</v>
      </c>
      <c r="AK126" s="73">
        <f>IF(H126&lt;50,1.955,VLOOKUP(H126,'Reshel H'!$A$8:$E$133,IF(AV126&lt;0.25,2,IF(AV126&lt;0.5,3,IF(AV126&lt;0.75,4,5)))))</f>
        <v>0.99</v>
      </c>
      <c r="AL126" s="74">
        <f>IF(C126&lt;40,1,VLOOKUP(C126,'Reshel H'!$G$8:$H$59,2))</f>
        <v>1.082</v>
      </c>
      <c r="AM126" s="75">
        <f t="shared" si="77"/>
        <v>605.2167000000001</v>
      </c>
      <c r="AN126" s="95">
        <v>185</v>
      </c>
      <c r="AO126" s="18">
        <v>0</v>
      </c>
      <c r="AP126" s="18">
        <v>202.5</v>
      </c>
      <c r="AQ126" s="18">
        <v>0</v>
      </c>
      <c r="AR126" s="18">
        <v>202.5</v>
      </c>
      <c r="AS126" s="19" t="s">
        <v>23</v>
      </c>
      <c r="AV126" s="43">
        <f t="shared" si="52"/>
        <v>0.20000000000000284</v>
      </c>
    </row>
    <row r="127" spans="1:48" s="20" customFormat="1" ht="19.5" customHeight="1" hidden="1">
      <c r="A127" s="62">
        <f t="shared" si="53"/>
        <v>93</v>
      </c>
      <c r="B127" s="83" t="s">
        <v>100</v>
      </c>
      <c r="C127" s="79">
        <v>58</v>
      </c>
      <c r="D127" s="80" t="s">
        <v>98</v>
      </c>
      <c r="E127" s="86" t="s">
        <v>60</v>
      </c>
      <c r="F127" s="87">
        <v>20715</v>
      </c>
      <c r="G127" s="82" t="s">
        <v>28</v>
      </c>
      <c r="H127" s="65"/>
      <c r="I127" s="66">
        <v>90</v>
      </c>
      <c r="J127" s="60">
        <v>90</v>
      </c>
      <c r="K127" s="67" t="s">
        <v>24</v>
      </c>
      <c r="L127" s="68"/>
      <c r="M127" s="69">
        <f t="shared" si="66"/>
        <v>0</v>
      </c>
      <c r="N127" s="68"/>
      <c r="O127" s="69">
        <f t="shared" si="67"/>
        <v>0</v>
      </c>
      <c r="P127" s="68"/>
      <c r="Q127" s="69">
        <f t="shared" si="68"/>
        <v>0</v>
      </c>
      <c r="R127" s="70"/>
      <c r="S127" s="67" t="s">
        <v>24</v>
      </c>
      <c r="T127" s="68"/>
      <c r="U127" s="69">
        <f t="shared" si="69"/>
        <v>0</v>
      </c>
      <c r="V127" s="68"/>
      <c r="W127" s="69">
        <f t="shared" si="70"/>
        <v>0</v>
      </c>
      <c r="X127" s="68"/>
      <c r="Y127" s="69">
        <f t="shared" si="71"/>
        <v>0</v>
      </c>
      <c r="Z127" s="70"/>
      <c r="AA127" s="71">
        <f t="shared" si="72"/>
        <v>0</v>
      </c>
      <c r="AB127" s="68"/>
      <c r="AC127" s="69">
        <f t="shared" si="73"/>
        <v>0</v>
      </c>
      <c r="AD127" s="68"/>
      <c r="AE127" s="69">
        <f t="shared" si="74"/>
        <v>0</v>
      </c>
      <c r="AF127" s="68"/>
      <c r="AG127" s="69">
        <f t="shared" si="75"/>
        <v>0</v>
      </c>
      <c r="AH127" s="70"/>
      <c r="AI127" s="72">
        <f t="shared" si="76"/>
        <v>0</v>
      </c>
      <c r="AJ127" s="93">
        <v>1</v>
      </c>
      <c r="AK127" s="73">
        <f>IF(H127&lt;50,1.955,VLOOKUP(H127,'Reshel H'!$A$8:$E$133,IF(AV127&lt;0.25,2,IF(AV127&lt;0.5,3,IF(AV127&lt;0.75,4,5)))))</f>
        <v>1.955</v>
      </c>
      <c r="AL127" s="74">
        <f>IF(C127&lt;40,1,VLOOKUP(C127,'Reshel H'!$G$8:$H$59,2))</f>
        <v>1.113</v>
      </c>
      <c r="AM127" s="75">
        <f t="shared" si="77"/>
        <v>0</v>
      </c>
      <c r="AN127" s="96">
        <v>140</v>
      </c>
      <c r="AO127" s="76">
        <v>0</v>
      </c>
      <c r="AP127" s="76">
        <v>160</v>
      </c>
      <c r="AQ127" s="76">
        <v>0</v>
      </c>
      <c r="AR127" s="76">
        <v>160</v>
      </c>
      <c r="AS127" s="77" t="s">
        <v>23</v>
      </c>
      <c r="AV127" s="43">
        <f t="shared" si="52"/>
        <v>0</v>
      </c>
    </row>
    <row r="128" spans="1:48" s="20" customFormat="1" ht="19.5" customHeight="1">
      <c r="A128" s="62">
        <f t="shared" si="53"/>
        <v>94</v>
      </c>
      <c r="B128" s="78" t="s">
        <v>201</v>
      </c>
      <c r="C128" s="79">
        <v>59</v>
      </c>
      <c r="D128" s="80" t="s">
        <v>159</v>
      </c>
      <c r="E128" s="86" t="s">
        <v>60</v>
      </c>
      <c r="F128" s="87" t="s">
        <v>202</v>
      </c>
      <c r="G128" s="82" t="s">
        <v>28</v>
      </c>
      <c r="H128" s="65">
        <v>87.1</v>
      </c>
      <c r="I128" s="66">
        <v>90</v>
      </c>
      <c r="J128" s="60">
        <v>90</v>
      </c>
      <c r="K128" s="67" t="s">
        <v>311</v>
      </c>
      <c r="L128" s="68">
        <v>150</v>
      </c>
      <c r="M128" s="69">
        <f t="shared" si="66"/>
        <v>150</v>
      </c>
      <c r="N128" s="68">
        <v>160</v>
      </c>
      <c r="O128" s="69">
        <f t="shared" si="67"/>
        <v>160</v>
      </c>
      <c r="P128" s="68">
        <v>-190</v>
      </c>
      <c r="Q128" s="69">
        <f t="shared" si="68"/>
        <v>0</v>
      </c>
      <c r="R128" s="70"/>
      <c r="S128" s="67" t="s">
        <v>27</v>
      </c>
      <c r="T128" s="68">
        <v>100</v>
      </c>
      <c r="U128" s="69">
        <f t="shared" si="69"/>
        <v>100</v>
      </c>
      <c r="V128" s="68">
        <v>110</v>
      </c>
      <c r="W128" s="69">
        <f t="shared" si="70"/>
        <v>110</v>
      </c>
      <c r="X128" s="68"/>
      <c r="Y128" s="69">
        <f t="shared" si="71"/>
        <v>0</v>
      </c>
      <c r="Z128" s="70"/>
      <c r="AA128" s="71">
        <f t="shared" si="72"/>
        <v>270</v>
      </c>
      <c r="AB128" s="68">
        <v>160</v>
      </c>
      <c r="AC128" s="69">
        <f t="shared" si="73"/>
        <v>160</v>
      </c>
      <c r="AD128" s="68">
        <v>180</v>
      </c>
      <c r="AE128" s="69">
        <f t="shared" si="74"/>
        <v>180</v>
      </c>
      <c r="AF128" s="68">
        <v>-200</v>
      </c>
      <c r="AG128" s="69">
        <f t="shared" si="75"/>
        <v>0</v>
      </c>
      <c r="AH128" s="70"/>
      <c r="AI128" s="72">
        <f t="shared" si="76"/>
        <v>450</v>
      </c>
      <c r="AJ128" s="93">
        <v>1</v>
      </c>
      <c r="AK128" s="73">
        <f>IF(H128&lt;50,1.955,VLOOKUP(H128,'Reshel H'!$A$8:$E$133,IF(AV128&lt;0.25,2,IF(AV128&lt;0.5,3,IF(AV128&lt;0.75,4,5)))))</f>
        <v>0.99</v>
      </c>
      <c r="AL128" s="74">
        <f>IF(C128&lt;40,1,VLOOKUP(C128,'Reshel H'!$G$8:$H$59,2))</f>
        <v>1.315</v>
      </c>
      <c r="AM128" s="75">
        <f t="shared" si="77"/>
        <v>585.8325</v>
      </c>
      <c r="AN128" s="96">
        <v>160</v>
      </c>
      <c r="AO128" s="76">
        <v>0</v>
      </c>
      <c r="AP128" s="76">
        <v>175</v>
      </c>
      <c r="AQ128" s="76">
        <v>0</v>
      </c>
      <c r="AR128" s="76">
        <v>175</v>
      </c>
      <c r="AS128" s="77" t="s">
        <v>23</v>
      </c>
      <c r="AV128" s="43">
        <f t="shared" si="52"/>
        <v>0.09999999999999432</v>
      </c>
    </row>
    <row r="129" spans="1:48" s="20" customFormat="1" ht="19.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V129" s="43"/>
    </row>
    <row r="130" spans="1:48" s="20" customFormat="1" ht="19.5" customHeight="1" hidden="1">
      <c r="A130" s="62">
        <f>A128+1</f>
        <v>95</v>
      </c>
      <c r="B130" s="63" t="s">
        <v>115</v>
      </c>
      <c r="C130" s="79">
        <v>19</v>
      </c>
      <c r="D130" s="80" t="s">
        <v>73</v>
      </c>
      <c r="E130" s="86" t="s">
        <v>60</v>
      </c>
      <c r="F130" s="87">
        <v>34886</v>
      </c>
      <c r="G130" s="82" t="s">
        <v>15</v>
      </c>
      <c r="H130" s="65"/>
      <c r="I130" s="66">
        <v>100</v>
      </c>
      <c r="J130" s="60" t="s">
        <v>223</v>
      </c>
      <c r="K130" s="67" t="s">
        <v>24</v>
      </c>
      <c r="L130" s="68"/>
      <c r="M130" s="69">
        <f aca="true" t="shared" si="78" ref="M130:M150">IF(L130&lt;0,0,FLOOR(L130,2.5))</f>
        <v>0</v>
      </c>
      <c r="N130" s="68"/>
      <c r="O130" s="69">
        <f aca="true" t="shared" si="79" ref="O130:O150">IF(N130&lt;0,0,FLOOR(N130,2.5))</f>
        <v>0</v>
      </c>
      <c r="P130" s="68"/>
      <c r="Q130" s="69">
        <f aca="true" t="shared" si="80" ref="Q130:Q150">IF(P130&lt;0,0,FLOOR(P130,2.5))</f>
        <v>0</v>
      </c>
      <c r="R130" s="70"/>
      <c r="S130" s="67" t="s">
        <v>24</v>
      </c>
      <c r="T130" s="68"/>
      <c r="U130" s="69">
        <f aca="true" t="shared" si="81" ref="U130:U150">IF(T130&lt;0,0,FLOOR(T130,2.5))</f>
        <v>0</v>
      </c>
      <c r="V130" s="68"/>
      <c r="W130" s="69">
        <f aca="true" t="shared" si="82" ref="W130:W150">IF(V130&lt;0,0,FLOOR(V130,2.5))</f>
        <v>0</v>
      </c>
      <c r="X130" s="68"/>
      <c r="Y130" s="69">
        <f aca="true" t="shared" si="83" ref="Y130:Y150">IF(X130&lt;0,0,FLOOR(X130,2.5))</f>
        <v>0</v>
      </c>
      <c r="Z130" s="70"/>
      <c r="AA130" s="71">
        <f aca="true" t="shared" si="84" ref="AA130:AA150">IF(MAX(M130,O130,Q130)&gt;0,MAX(M130,O130,Q130),0)+IF(MAX(U130,W130,Y130)&gt;0,MAX(U130,W130,Y130),0)</f>
        <v>0</v>
      </c>
      <c r="AB130" s="68"/>
      <c r="AC130" s="69">
        <f aca="true" t="shared" si="85" ref="AC130:AC150">IF(AB130&lt;0,0,FLOOR(AB130,2.5))</f>
        <v>0</v>
      </c>
      <c r="AD130" s="68"/>
      <c r="AE130" s="69">
        <f aca="true" t="shared" si="86" ref="AE130:AE150">IF(AD130&lt;0,0,FLOOR(AD130,2.5))</f>
        <v>0</v>
      </c>
      <c r="AF130" s="68"/>
      <c r="AG130" s="69">
        <f aca="true" t="shared" si="87" ref="AG130:AG150">IF(AF130&lt;0,0,FLOOR(AF130,2.5))</f>
        <v>0</v>
      </c>
      <c r="AH130" s="70"/>
      <c r="AI130" s="72">
        <f aca="true" t="shared" si="88" ref="AI130:AI150">AA130+IF(MAX(AC130,AE130,AG130)&gt;0,MAX(AC130,AE130,AG130),0)</f>
        <v>0</v>
      </c>
      <c r="AJ130" s="93">
        <v>1</v>
      </c>
      <c r="AK130" s="73">
        <f>IF(H130&lt;50,1.955,VLOOKUP(H130,'Reshel H'!$A$8:$E$133,IF(AV130&lt;0.25,2,IF(AV130&lt;0.5,3,IF(AV130&lt;0.75,4,5)))))</f>
        <v>1.955</v>
      </c>
      <c r="AL130" s="74">
        <f>IF(C130&lt;40,1,VLOOKUP(C130,'Reshel H'!$G$8:$H$59,2))</f>
        <v>1</v>
      </c>
      <c r="AM130" s="75">
        <f aca="true" t="shared" si="89" ref="AM130:AM150">AI130*AK130*AL130</f>
        <v>0</v>
      </c>
      <c r="AN130" s="96">
        <v>220</v>
      </c>
      <c r="AO130" s="76">
        <v>0</v>
      </c>
      <c r="AP130" s="76">
        <v>230</v>
      </c>
      <c r="AQ130" s="76">
        <v>0</v>
      </c>
      <c r="AR130" s="76">
        <v>230</v>
      </c>
      <c r="AS130" s="77" t="s">
        <v>23</v>
      </c>
      <c r="AV130" s="43">
        <f aca="true" t="shared" si="90" ref="AV130:AV150">MOD(H130,1)</f>
        <v>0</v>
      </c>
    </row>
    <row r="131" spans="1:48" s="20" customFormat="1" ht="19.5" customHeight="1" hidden="1">
      <c r="A131" s="62">
        <f t="shared" si="53"/>
        <v>96</v>
      </c>
      <c r="B131" s="78" t="s">
        <v>203</v>
      </c>
      <c r="C131" s="79">
        <v>19</v>
      </c>
      <c r="D131" s="80" t="s">
        <v>159</v>
      </c>
      <c r="E131" s="86" t="s">
        <v>60</v>
      </c>
      <c r="F131" s="87">
        <v>34639</v>
      </c>
      <c r="G131" s="82" t="s">
        <v>15</v>
      </c>
      <c r="H131" s="65"/>
      <c r="I131" s="66">
        <v>100</v>
      </c>
      <c r="J131" s="60">
        <v>100</v>
      </c>
      <c r="K131" s="67" t="s">
        <v>24</v>
      </c>
      <c r="L131" s="68"/>
      <c r="M131" s="69">
        <f t="shared" si="78"/>
        <v>0</v>
      </c>
      <c r="N131" s="68"/>
      <c r="O131" s="69">
        <f t="shared" si="79"/>
        <v>0</v>
      </c>
      <c r="P131" s="68"/>
      <c r="Q131" s="69">
        <f t="shared" si="80"/>
        <v>0</v>
      </c>
      <c r="R131" s="70"/>
      <c r="S131" s="67" t="s">
        <v>24</v>
      </c>
      <c r="T131" s="68"/>
      <c r="U131" s="69">
        <f t="shared" si="81"/>
        <v>0</v>
      </c>
      <c r="V131" s="68"/>
      <c r="W131" s="69">
        <f t="shared" si="82"/>
        <v>0</v>
      </c>
      <c r="X131" s="68"/>
      <c r="Y131" s="69">
        <f t="shared" si="83"/>
        <v>0</v>
      </c>
      <c r="Z131" s="70"/>
      <c r="AA131" s="71">
        <f t="shared" si="84"/>
        <v>0</v>
      </c>
      <c r="AB131" s="68"/>
      <c r="AC131" s="69">
        <f t="shared" si="85"/>
        <v>0</v>
      </c>
      <c r="AD131" s="68"/>
      <c r="AE131" s="69">
        <f t="shared" si="86"/>
        <v>0</v>
      </c>
      <c r="AF131" s="68"/>
      <c r="AG131" s="69">
        <f t="shared" si="87"/>
        <v>0</v>
      </c>
      <c r="AH131" s="70"/>
      <c r="AI131" s="72">
        <f t="shared" si="88"/>
        <v>0</v>
      </c>
      <c r="AJ131" s="93">
        <v>2</v>
      </c>
      <c r="AK131" s="73">
        <f>IF(H131&lt;50,1.955,VLOOKUP(H131,'Reshel H'!$A$8:$E$133,IF(AV131&lt;0.25,2,IF(AV131&lt;0.5,3,IF(AV131&lt;0.75,4,5)))))</f>
        <v>1.955</v>
      </c>
      <c r="AL131" s="74">
        <f>IF(C131&lt;40,1,VLOOKUP(C131,'Reshel H'!$G$8:$H$59,2))</f>
        <v>1</v>
      </c>
      <c r="AM131" s="75">
        <f t="shared" si="89"/>
        <v>0</v>
      </c>
      <c r="AN131" s="96">
        <v>200</v>
      </c>
      <c r="AO131" s="76">
        <v>0</v>
      </c>
      <c r="AP131" s="76">
        <v>210</v>
      </c>
      <c r="AQ131" s="76">
        <v>0</v>
      </c>
      <c r="AR131" s="76">
        <v>210</v>
      </c>
      <c r="AS131" s="77" t="s">
        <v>23</v>
      </c>
      <c r="AV131" s="43">
        <f t="shared" si="90"/>
        <v>0</v>
      </c>
    </row>
    <row r="132" spans="1:48" s="20" customFormat="1" ht="19.5" customHeight="1">
      <c r="A132" s="62">
        <f t="shared" si="53"/>
        <v>97</v>
      </c>
      <c r="B132" s="78" t="s">
        <v>119</v>
      </c>
      <c r="C132" s="79">
        <v>22</v>
      </c>
      <c r="D132" s="80" t="s">
        <v>73</v>
      </c>
      <c r="E132" s="86" t="s">
        <v>60</v>
      </c>
      <c r="F132" s="87">
        <v>33615</v>
      </c>
      <c r="G132" s="82" t="s">
        <v>84</v>
      </c>
      <c r="H132" s="65">
        <v>95</v>
      </c>
      <c r="I132" s="66">
        <v>100</v>
      </c>
      <c r="J132" s="60" t="s">
        <v>223</v>
      </c>
      <c r="K132" s="67" t="s">
        <v>304</v>
      </c>
      <c r="L132" s="68">
        <v>190</v>
      </c>
      <c r="M132" s="69">
        <f t="shared" si="78"/>
        <v>190</v>
      </c>
      <c r="N132" s="68">
        <v>210</v>
      </c>
      <c r="O132" s="69">
        <f t="shared" si="79"/>
        <v>210</v>
      </c>
      <c r="P132" s="68">
        <v>-225</v>
      </c>
      <c r="Q132" s="69">
        <f t="shared" si="80"/>
        <v>0</v>
      </c>
      <c r="R132" s="70"/>
      <c r="S132" s="67" t="s">
        <v>33</v>
      </c>
      <c r="T132" s="68">
        <v>140</v>
      </c>
      <c r="U132" s="69">
        <f t="shared" si="81"/>
        <v>140</v>
      </c>
      <c r="V132" s="68">
        <v>-150</v>
      </c>
      <c r="W132" s="69">
        <f t="shared" si="82"/>
        <v>0</v>
      </c>
      <c r="X132" s="68">
        <v>150</v>
      </c>
      <c r="Y132" s="69">
        <f t="shared" si="83"/>
        <v>150</v>
      </c>
      <c r="Z132" s="70"/>
      <c r="AA132" s="71">
        <f t="shared" si="84"/>
        <v>360</v>
      </c>
      <c r="AB132" s="68">
        <v>210</v>
      </c>
      <c r="AC132" s="69">
        <f t="shared" si="85"/>
        <v>210</v>
      </c>
      <c r="AD132" s="68">
        <v>-230</v>
      </c>
      <c r="AE132" s="69">
        <f t="shared" si="86"/>
        <v>0</v>
      </c>
      <c r="AF132" s="68">
        <v>-230</v>
      </c>
      <c r="AG132" s="69">
        <f t="shared" si="87"/>
        <v>0</v>
      </c>
      <c r="AH132" s="70"/>
      <c r="AI132" s="72">
        <f t="shared" si="88"/>
        <v>570</v>
      </c>
      <c r="AJ132" s="93">
        <v>2</v>
      </c>
      <c r="AK132" s="73">
        <f>IF(H132&lt;50,1.955,VLOOKUP(H132,'Reshel H'!$A$8:$E$133,IF(AV132&lt;0.25,2,IF(AV132&lt;0.5,3,IF(AV132&lt;0.75,4,5)))))</f>
        <v>0.937</v>
      </c>
      <c r="AL132" s="74">
        <f>IF(C132&lt;40,1,VLOOKUP(C132,'Reshel H'!$G$8:$H$59,2))</f>
        <v>1</v>
      </c>
      <c r="AM132" s="75">
        <f t="shared" si="89"/>
        <v>534.09</v>
      </c>
      <c r="AN132" s="96">
        <v>150</v>
      </c>
      <c r="AO132" s="76">
        <v>0</v>
      </c>
      <c r="AP132" s="76">
        <v>200</v>
      </c>
      <c r="AQ132" s="76">
        <v>0</v>
      </c>
      <c r="AR132" s="76">
        <v>200</v>
      </c>
      <c r="AS132" s="77" t="s">
        <v>23</v>
      </c>
      <c r="AV132" s="43">
        <f t="shared" si="90"/>
        <v>0</v>
      </c>
    </row>
    <row r="133" spans="1:48" s="20" customFormat="1" ht="19.5" customHeight="1">
      <c r="A133" s="62">
        <f t="shared" si="53"/>
        <v>98</v>
      </c>
      <c r="B133" s="78" t="s">
        <v>204</v>
      </c>
      <c r="C133" s="79">
        <v>23</v>
      </c>
      <c r="D133" s="80" t="s">
        <v>159</v>
      </c>
      <c r="E133" s="86" t="s">
        <v>60</v>
      </c>
      <c r="F133" s="87">
        <v>33439</v>
      </c>
      <c r="G133" s="82" t="s">
        <v>84</v>
      </c>
      <c r="H133" s="65">
        <v>98.1</v>
      </c>
      <c r="I133" s="66">
        <v>100</v>
      </c>
      <c r="J133" s="60">
        <v>100</v>
      </c>
      <c r="K133" s="67" t="s">
        <v>304</v>
      </c>
      <c r="L133" s="68">
        <v>290.5</v>
      </c>
      <c r="M133" s="69">
        <f t="shared" si="78"/>
        <v>290</v>
      </c>
      <c r="N133" s="68">
        <v>320</v>
      </c>
      <c r="O133" s="69">
        <f t="shared" si="79"/>
        <v>320</v>
      </c>
      <c r="P133" s="68">
        <v>340</v>
      </c>
      <c r="Q133" s="69">
        <f t="shared" si="80"/>
        <v>340</v>
      </c>
      <c r="R133" s="70">
        <v>-360</v>
      </c>
      <c r="S133" s="67" t="s">
        <v>24</v>
      </c>
      <c r="T133" s="68">
        <v>-175</v>
      </c>
      <c r="U133" s="69">
        <f t="shared" si="81"/>
        <v>0</v>
      </c>
      <c r="V133" s="68">
        <v>182.5</v>
      </c>
      <c r="W133" s="69">
        <f t="shared" si="82"/>
        <v>182.5</v>
      </c>
      <c r="X133" s="68">
        <v>190.5</v>
      </c>
      <c r="Y133" s="69">
        <f t="shared" si="83"/>
        <v>190</v>
      </c>
      <c r="Z133" s="70">
        <v>-195</v>
      </c>
      <c r="AA133" s="71">
        <f t="shared" si="84"/>
        <v>530</v>
      </c>
      <c r="AB133" s="68">
        <v>230</v>
      </c>
      <c r="AC133" s="69">
        <f t="shared" si="85"/>
        <v>230</v>
      </c>
      <c r="AD133" s="68">
        <v>250</v>
      </c>
      <c r="AE133" s="69">
        <f t="shared" si="86"/>
        <v>250</v>
      </c>
      <c r="AF133" s="68">
        <v>270</v>
      </c>
      <c r="AG133" s="69">
        <f t="shared" si="87"/>
        <v>270</v>
      </c>
      <c r="AH133" s="70"/>
      <c r="AI133" s="72">
        <f t="shared" si="88"/>
        <v>800</v>
      </c>
      <c r="AJ133" s="93">
        <v>1</v>
      </c>
      <c r="AK133" s="73">
        <f>IF(H133&lt;50,1.955,VLOOKUP(H133,'Reshel H'!$A$8:$E$133,IF(AV133&lt;0.25,2,IF(AV133&lt;0.5,3,IF(AV133&lt;0.75,4,5)))))</f>
        <v>0.923</v>
      </c>
      <c r="AL133" s="74">
        <f>IF(C133&lt;40,1,VLOOKUP(C133,'Reshel H'!$G$8:$H$59,2))</f>
        <v>1</v>
      </c>
      <c r="AM133" s="75">
        <f t="shared" si="89"/>
        <v>738.4000000000001</v>
      </c>
      <c r="AN133" s="96">
        <v>135</v>
      </c>
      <c r="AO133" s="76">
        <v>0</v>
      </c>
      <c r="AP133" s="76">
        <v>135</v>
      </c>
      <c r="AQ133" s="76">
        <v>0</v>
      </c>
      <c r="AR133" s="76">
        <v>135</v>
      </c>
      <c r="AS133" s="77" t="s">
        <v>23</v>
      </c>
      <c r="AV133" s="43">
        <f t="shared" si="90"/>
        <v>0.09999999999999432</v>
      </c>
    </row>
    <row r="134" spans="1:48" s="20" customFormat="1" ht="19.5" customHeight="1" hidden="1">
      <c r="A134" s="62">
        <f t="shared" si="53"/>
        <v>99</v>
      </c>
      <c r="B134" s="78" t="s">
        <v>136</v>
      </c>
      <c r="C134" s="79">
        <v>27</v>
      </c>
      <c r="D134" s="80" t="s">
        <v>73</v>
      </c>
      <c r="E134" s="86" t="s">
        <v>60</v>
      </c>
      <c r="F134" s="87">
        <v>31365</v>
      </c>
      <c r="G134" s="82" t="s">
        <v>16</v>
      </c>
      <c r="H134" s="65"/>
      <c r="I134" s="66">
        <v>100</v>
      </c>
      <c r="J134" s="60">
        <v>100</v>
      </c>
      <c r="K134" s="67" t="s">
        <v>24</v>
      </c>
      <c r="L134" s="68"/>
      <c r="M134" s="69">
        <f t="shared" si="78"/>
        <v>0</v>
      </c>
      <c r="N134" s="68"/>
      <c r="O134" s="69">
        <f t="shared" si="79"/>
        <v>0</v>
      </c>
      <c r="P134" s="68"/>
      <c r="Q134" s="69">
        <f t="shared" si="80"/>
        <v>0</v>
      </c>
      <c r="R134" s="70"/>
      <c r="S134" s="67" t="s">
        <v>24</v>
      </c>
      <c r="T134" s="68"/>
      <c r="U134" s="69">
        <f t="shared" si="81"/>
        <v>0</v>
      </c>
      <c r="V134" s="68"/>
      <c r="W134" s="69">
        <f t="shared" si="82"/>
        <v>0</v>
      </c>
      <c r="X134" s="68"/>
      <c r="Y134" s="69">
        <f t="shared" si="83"/>
        <v>0</v>
      </c>
      <c r="Z134" s="70"/>
      <c r="AA134" s="71">
        <f t="shared" si="84"/>
        <v>0</v>
      </c>
      <c r="AB134" s="68"/>
      <c r="AC134" s="69">
        <f t="shared" si="85"/>
        <v>0</v>
      </c>
      <c r="AD134" s="68"/>
      <c r="AE134" s="69">
        <f t="shared" si="86"/>
        <v>0</v>
      </c>
      <c r="AF134" s="68"/>
      <c r="AG134" s="69">
        <f t="shared" si="87"/>
        <v>0</v>
      </c>
      <c r="AH134" s="70"/>
      <c r="AI134" s="72">
        <f t="shared" si="88"/>
        <v>0</v>
      </c>
      <c r="AJ134" s="93">
        <v>1</v>
      </c>
      <c r="AK134" s="73">
        <f>IF(H134&lt;50,1.955,VLOOKUP(H134,'Reshel H'!$A$8:$E$133,IF(AV134&lt;0.25,2,IF(AV134&lt;0.5,3,IF(AV134&lt;0.75,4,5)))))</f>
        <v>1.955</v>
      </c>
      <c r="AL134" s="74">
        <f>IF(C134&lt;40,1,VLOOKUP(C134,'Reshel H'!$G$8:$H$59,2))</f>
        <v>1</v>
      </c>
      <c r="AM134" s="75">
        <f t="shared" si="89"/>
        <v>0</v>
      </c>
      <c r="AN134" s="96">
        <v>195</v>
      </c>
      <c r="AO134" s="76">
        <v>0</v>
      </c>
      <c r="AP134" s="76">
        <v>205</v>
      </c>
      <c r="AQ134" s="76">
        <v>0</v>
      </c>
      <c r="AR134" s="76">
        <v>205</v>
      </c>
      <c r="AS134" s="77" t="s">
        <v>23</v>
      </c>
      <c r="AV134" s="43">
        <f t="shared" si="90"/>
        <v>0</v>
      </c>
    </row>
    <row r="135" spans="1:48" s="131" customFormat="1" ht="19.5" customHeight="1">
      <c r="A135" s="129"/>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row>
    <row r="136" spans="1:48" ht="19.5" customHeight="1">
      <c r="A136" s="62">
        <f>A134+1</f>
        <v>100</v>
      </c>
      <c r="B136" s="78" t="s">
        <v>205</v>
      </c>
      <c r="C136" s="79">
        <v>36</v>
      </c>
      <c r="D136" s="80" t="s">
        <v>159</v>
      </c>
      <c r="E136" s="86" t="s">
        <v>60</v>
      </c>
      <c r="F136" s="87">
        <v>28392</v>
      </c>
      <c r="G136" s="82" t="s">
        <v>18</v>
      </c>
      <c r="H136" s="65">
        <v>99.2</v>
      </c>
      <c r="I136" s="66">
        <v>100</v>
      </c>
      <c r="J136" s="60">
        <v>100</v>
      </c>
      <c r="K136" s="67" t="s">
        <v>318</v>
      </c>
      <c r="L136" s="68">
        <v>270</v>
      </c>
      <c r="M136" s="69">
        <f t="shared" si="78"/>
        <v>270</v>
      </c>
      <c r="N136" s="68">
        <v>280</v>
      </c>
      <c r="O136" s="69">
        <f t="shared" si="79"/>
        <v>280</v>
      </c>
      <c r="P136" s="68">
        <v>290</v>
      </c>
      <c r="Q136" s="69">
        <f t="shared" si="80"/>
        <v>290</v>
      </c>
      <c r="R136" s="70"/>
      <c r="S136" s="67" t="s">
        <v>24</v>
      </c>
      <c r="T136" s="68">
        <v>160</v>
      </c>
      <c r="U136" s="69">
        <f t="shared" si="81"/>
        <v>160</v>
      </c>
      <c r="V136" s="68">
        <v>165</v>
      </c>
      <c r="W136" s="69">
        <f t="shared" si="82"/>
        <v>165</v>
      </c>
      <c r="X136" s="68">
        <v>-170</v>
      </c>
      <c r="Y136" s="69">
        <f t="shared" si="83"/>
        <v>0</v>
      </c>
      <c r="Z136" s="70"/>
      <c r="AA136" s="71">
        <f t="shared" si="84"/>
        <v>455</v>
      </c>
      <c r="AB136" s="68">
        <v>295</v>
      </c>
      <c r="AC136" s="69">
        <f t="shared" si="85"/>
        <v>295</v>
      </c>
      <c r="AD136" s="68">
        <v>300</v>
      </c>
      <c r="AE136" s="69">
        <f t="shared" si="86"/>
        <v>300</v>
      </c>
      <c r="AF136" s="68"/>
      <c r="AG136" s="69">
        <f t="shared" si="87"/>
        <v>0</v>
      </c>
      <c r="AH136" s="70"/>
      <c r="AI136" s="72">
        <f t="shared" si="88"/>
        <v>755</v>
      </c>
      <c r="AJ136" s="93">
        <v>3</v>
      </c>
      <c r="AK136" s="73">
        <f>IF(H136&lt;50,1.955,VLOOKUP(H136,'Reshel H'!$A$8:$E$133,IF(AV136&lt;0.25,2,IF(AV136&lt;0.5,3,IF(AV136&lt;0.75,4,5)))))</f>
        <v>0.919</v>
      </c>
      <c r="AL136" s="74">
        <f>IF(C136&lt;40,1,VLOOKUP(C136,'Reshel H'!$G$8:$H$59,2))</f>
        <v>1</v>
      </c>
      <c r="AM136" s="75">
        <f t="shared" si="89"/>
        <v>693.845</v>
      </c>
      <c r="AN136" s="96">
        <v>140</v>
      </c>
      <c r="AO136" s="76">
        <v>0</v>
      </c>
      <c r="AP136" s="76">
        <v>165</v>
      </c>
      <c r="AQ136" s="76">
        <v>0</v>
      </c>
      <c r="AR136" s="76">
        <v>165</v>
      </c>
      <c r="AS136" s="77" t="s">
        <v>23</v>
      </c>
      <c r="AT136" s="20"/>
      <c r="AU136" s="20"/>
      <c r="AV136" s="43">
        <f t="shared" si="90"/>
        <v>0.20000000000000284</v>
      </c>
    </row>
    <row r="137" spans="1:48" ht="19.5" customHeight="1">
      <c r="A137" s="62">
        <f t="shared" si="53"/>
        <v>101</v>
      </c>
      <c r="B137" s="78" t="s">
        <v>206</v>
      </c>
      <c r="C137" s="79">
        <v>32</v>
      </c>
      <c r="D137" s="80" t="s">
        <v>159</v>
      </c>
      <c r="E137" s="86" t="s">
        <v>60</v>
      </c>
      <c r="F137" s="87">
        <v>29935</v>
      </c>
      <c r="G137" s="82" t="s">
        <v>18</v>
      </c>
      <c r="H137" s="65">
        <v>99</v>
      </c>
      <c r="I137" s="66">
        <v>100</v>
      </c>
      <c r="J137" s="60">
        <v>100</v>
      </c>
      <c r="K137" s="67" t="s">
        <v>296</v>
      </c>
      <c r="L137" s="68">
        <v>250</v>
      </c>
      <c r="M137" s="69">
        <f t="shared" si="78"/>
        <v>250</v>
      </c>
      <c r="N137" s="68">
        <v>-260</v>
      </c>
      <c r="O137" s="69">
        <f t="shared" si="79"/>
        <v>0</v>
      </c>
      <c r="P137" s="68">
        <v>260</v>
      </c>
      <c r="Q137" s="69">
        <f t="shared" si="80"/>
        <v>260</v>
      </c>
      <c r="R137" s="70"/>
      <c r="S137" s="67" t="s">
        <v>33</v>
      </c>
      <c r="T137" s="68">
        <v>140</v>
      </c>
      <c r="U137" s="69">
        <f t="shared" si="81"/>
        <v>140</v>
      </c>
      <c r="V137" s="68">
        <v>-155</v>
      </c>
      <c r="W137" s="69">
        <f t="shared" si="82"/>
        <v>0</v>
      </c>
      <c r="X137" s="68">
        <v>-155</v>
      </c>
      <c r="Y137" s="69">
        <f t="shared" si="83"/>
        <v>0</v>
      </c>
      <c r="Z137" s="70"/>
      <c r="AA137" s="71">
        <f t="shared" si="84"/>
        <v>400</v>
      </c>
      <c r="AB137" s="68">
        <v>230</v>
      </c>
      <c r="AC137" s="69">
        <f t="shared" si="85"/>
        <v>230</v>
      </c>
      <c r="AD137" s="68">
        <v>240</v>
      </c>
      <c r="AE137" s="69">
        <f t="shared" si="86"/>
        <v>240</v>
      </c>
      <c r="AF137" s="68">
        <v>250</v>
      </c>
      <c r="AG137" s="69">
        <f t="shared" si="87"/>
        <v>250</v>
      </c>
      <c r="AH137" s="70"/>
      <c r="AI137" s="72">
        <f t="shared" si="88"/>
        <v>650</v>
      </c>
      <c r="AJ137" s="93">
        <v>4</v>
      </c>
      <c r="AK137" s="73">
        <f>IF(H137&lt;50,1.955,VLOOKUP(H137,'Reshel H'!$A$8:$E$133,IF(AV137&lt;0.25,2,IF(AV137&lt;0.5,3,IF(AV137&lt;0.75,4,5)))))</f>
        <v>0.919</v>
      </c>
      <c r="AL137" s="74">
        <f>IF(C137&lt;40,1,VLOOKUP(C137,'Reshel H'!$G$8:$H$59,2))</f>
        <v>1</v>
      </c>
      <c r="AM137" s="75">
        <f t="shared" si="89"/>
        <v>597.35</v>
      </c>
      <c r="AN137" s="96">
        <v>140</v>
      </c>
      <c r="AO137" s="76">
        <v>0</v>
      </c>
      <c r="AP137" s="76">
        <v>145</v>
      </c>
      <c r="AQ137" s="76">
        <v>0</v>
      </c>
      <c r="AR137" s="76">
        <v>145</v>
      </c>
      <c r="AS137" s="77" t="s">
        <v>23</v>
      </c>
      <c r="AT137" s="20"/>
      <c r="AU137" s="20"/>
      <c r="AV137" s="43">
        <f t="shared" si="90"/>
        <v>0</v>
      </c>
    </row>
    <row r="138" spans="1:48" s="20" customFormat="1" ht="19.5" customHeight="1">
      <c r="A138" s="62">
        <f t="shared" si="53"/>
        <v>102</v>
      </c>
      <c r="B138" s="78" t="s">
        <v>313</v>
      </c>
      <c r="C138" s="79">
        <v>26</v>
      </c>
      <c r="D138" s="80" t="s">
        <v>314</v>
      </c>
      <c r="E138" s="86" t="s">
        <v>60</v>
      </c>
      <c r="F138" s="87">
        <v>32069</v>
      </c>
      <c r="G138" s="82" t="s">
        <v>297</v>
      </c>
      <c r="H138" s="65">
        <v>99.5</v>
      </c>
      <c r="I138" s="66">
        <v>100</v>
      </c>
      <c r="J138" s="60">
        <v>100</v>
      </c>
      <c r="K138" s="67" t="s">
        <v>304</v>
      </c>
      <c r="L138" s="68">
        <v>285</v>
      </c>
      <c r="M138" s="69">
        <f>IF(L138&lt;0,0,FLOOR(L138,2.5))</f>
        <v>285</v>
      </c>
      <c r="N138" s="68">
        <v>307.5</v>
      </c>
      <c r="O138" s="69">
        <f>IF(N138&lt;0,0,FLOOR(N138,2.5))</f>
        <v>307.5</v>
      </c>
      <c r="P138" s="68">
        <v>317.5</v>
      </c>
      <c r="Q138" s="69">
        <f>IF(P138&lt;0,0,FLOOR(P138,2.5))</f>
        <v>317.5</v>
      </c>
      <c r="R138" s="70"/>
      <c r="S138" s="67" t="s">
        <v>27</v>
      </c>
      <c r="T138" s="68">
        <v>180</v>
      </c>
      <c r="U138" s="69">
        <f>IF(T138&lt;0,0,FLOOR(T138,2.5))</f>
        <v>180</v>
      </c>
      <c r="V138" s="68">
        <v>190</v>
      </c>
      <c r="W138" s="69">
        <f>IF(V138&lt;0,0,FLOOR(V138,2.5))</f>
        <v>190</v>
      </c>
      <c r="X138" s="68">
        <v>195</v>
      </c>
      <c r="Y138" s="69">
        <f>IF(X138&lt;0,0,FLOOR(X138,2.5))</f>
        <v>195</v>
      </c>
      <c r="Z138" s="70"/>
      <c r="AA138" s="71">
        <f>IF(MAX(M138,O138,Q138)&gt;0,MAX(M138,O138,Q138),0)+IF(MAX(U138,W138,Y138)&gt;0,MAX(U138,W138,Y138),0)</f>
        <v>512.5</v>
      </c>
      <c r="AB138" s="68">
        <v>280</v>
      </c>
      <c r="AC138" s="69">
        <f>IF(AB138&lt;0,0,FLOOR(AB138,2.5))</f>
        <v>280</v>
      </c>
      <c r="AD138" s="68">
        <v>302.5</v>
      </c>
      <c r="AE138" s="69">
        <f>IF(AD138&lt;0,0,FLOOR(AD138,2.5))</f>
        <v>302.5</v>
      </c>
      <c r="AF138" s="68">
        <v>312.5</v>
      </c>
      <c r="AG138" s="69">
        <f>IF(AF138&lt;0,0,FLOOR(AF138,2.5))</f>
        <v>312.5</v>
      </c>
      <c r="AH138" s="70"/>
      <c r="AI138" s="72">
        <f>AA138+IF(MAX(AC138,AE138,AG138)&gt;0,MAX(AC138,AE138,AG138),0)</f>
        <v>825</v>
      </c>
      <c r="AJ138" s="93">
        <v>2</v>
      </c>
      <c r="AK138" s="73">
        <f>IF(H138&lt;50,1.955,VLOOKUP(H138,'Reshel H'!$A$8:$E$133,IF(AV138&lt;0.25,2,IF(AV138&lt;0.5,3,IF(AV138&lt;0.75,4,5)))))</f>
        <v>0.917</v>
      </c>
      <c r="AL138" s="74">
        <f>IF(C138&lt;40,1,VLOOKUP(C138,'Reshel H'!$G$8:$H$59,2))</f>
        <v>1</v>
      </c>
      <c r="AM138" s="75">
        <f>AI138*AK138*AL138</f>
        <v>756.525</v>
      </c>
      <c r="AN138" s="96">
        <v>220</v>
      </c>
      <c r="AO138" s="76">
        <v>0</v>
      </c>
      <c r="AP138" s="76">
        <v>230</v>
      </c>
      <c r="AQ138" s="76">
        <v>0</v>
      </c>
      <c r="AR138" s="76">
        <v>230</v>
      </c>
      <c r="AS138" s="77" t="s">
        <v>23</v>
      </c>
      <c r="AV138" s="43">
        <f>MOD(H138,1)</f>
        <v>0.5</v>
      </c>
    </row>
    <row r="139" spans="1:48" s="20" customFormat="1" ht="19.5" customHeight="1">
      <c r="A139" s="62">
        <f t="shared" si="53"/>
        <v>103</v>
      </c>
      <c r="B139" s="78" t="s">
        <v>118</v>
      </c>
      <c r="C139" s="79">
        <v>33</v>
      </c>
      <c r="D139" s="80" t="s">
        <v>73</v>
      </c>
      <c r="E139" s="86" t="s">
        <v>60</v>
      </c>
      <c r="F139" s="87">
        <v>29605</v>
      </c>
      <c r="G139" s="82" t="s">
        <v>18</v>
      </c>
      <c r="H139" s="65">
        <v>97.5</v>
      </c>
      <c r="I139" s="66">
        <v>110</v>
      </c>
      <c r="J139" s="60" t="s">
        <v>97</v>
      </c>
      <c r="K139" s="67" t="s">
        <v>310</v>
      </c>
      <c r="L139" s="68">
        <v>140</v>
      </c>
      <c r="M139" s="69">
        <f>IF(L139&lt;0,0,FLOOR(L139,2.5))</f>
        <v>140</v>
      </c>
      <c r="N139" s="68"/>
      <c r="O139" s="69">
        <f>IF(N139&lt;0,0,FLOOR(N139,2.5))</f>
        <v>0</v>
      </c>
      <c r="P139" s="68"/>
      <c r="Q139" s="69">
        <f>IF(P139&lt;0,0,FLOOR(P139,2.5))</f>
        <v>0</v>
      </c>
      <c r="R139" s="70"/>
      <c r="S139" s="67" t="s">
        <v>33</v>
      </c>
      <c r="T139" s="68">
        <v>105</v>
      </c>
      <c r="U139" s="69">
        <f>IF(T139&lt;0,0,FLOOR(T139,2.5))</f>
        <v>105</v>
      </c>
      <c r="V139" s="68"/>
      <c r="W139" s="69">
        <f>IF(V139&lt;0,0,FLOOR(V139,2.5))</f>
        <v>0</v>
      </c>
      <c r="X139" s="68"/>
      <c r="Y139" s="69">
        <f>IF(X139&lt;0,0,FLOOR(X139,2.5))</f>
        <v>0</v>
      </c>
      <c r="Z139" s="70"/>
      <c r="AA139" s="71">
        <f>IF(MAX(M139,O139,Q139)&gt;0,MAX(M139,O139,Q139),0)+IF(MAX(U139,W139,Y139)&gt;0,MAX(U139,W139,Y139),0)</f>
        <v>245</v>
      </c>
      <c r="AB139" s="68">
        <v>210</v>
      </c>
      <c r="AC139" s="69">
        <f>IF(AB139&lt;0,0,FLOOR(AB139,2.5))</f>
        <v>210</v>
      </c>
      <c r="AD139" s="68">
        <v>230</v>
      </c>
      <c r="AE139" s="69">
        <f>IF(AD139&lt;0,0,FLOOR(AD139,2.5))</f>
        <v>230</v>
      </c>
      <c r="AF139" s="68">
        <v>-240</v>
      </c>
      <c r="AG139" s="69">
        <f>IF(AF139&lt;0,0,FLOOR(AF139,2.5))</f>
        <v>0</v>
      </c>
      <c r="AH139" s="70"/>
      <c r="AI139" s="72">
        <f>AA139+IF(MAX(AC139,AE139,AG139)&gt;0,MAX(AC139,AE139,AG139),0)</f>
        <v>475</v>
      </c>
      <c r="AJ139" s="93">
        <v>5</v>
      </c>
      <c r="AK139" s="73">
        <f>IF(H139&lt;50,1.955,VLOOKUP(H139,'Reshel H'!$A$8:$E$133,IF(AV139&lt;0.25,2,IF(AV139&lt;0.5,3,IF(AV139&lt;0.75,4,5)))))</f>
        <v>0.925</v>
      </c>
      <c r="AL139" s="74">
        <f>IF(C139&lt;40,1,VLOOKUP(C139,'Reshel H'!$G$8:$H$59,2))</f>
        <v>1</v>
      </c>
      <c r="AM139" s="75">
        <f>AI139*AK139*AL139</f>
        <v>439.375</v>
      </c>
      <c r="AN139" s="96">
        <v>240</v>
      </c>
      <c r="AO139" s="76">
        <v>0</v>
      </c>
      <c r="AP139" s="76">
        <v>250</v>
      </c>
      <c r="AQ139" s="76">
        <v>0</v>
      </c>
      <c r="AR139" s="76">
        <v>250</v>
      </c>
      <c r="AS139" s="77" t="s">
        <v>23</v>
      </c>
      <c r="AV139" s="43">
        <f>MOD(H139,1)</f>
        <v>0.5</v>
      </c>
    </row>
    <row r="140" spans="1:48" s="20" customFormat="1" ht="19.5" customHeight="1">
      <c r="A140" s="62">
        <f t="shared" si="53"/>
        <v>104</v>
      </c>
      <c r="B140" s="78" t="s">
        <v>96</v>
      </c>
      <c r="C140" s="79">
        <v>39</v>
      </c>
      <c r="D140" s="80" t="s">
        <v>20</v>
      </c>
      <c r="E140" s="86" t="s">
        <v>60</v>
      </c>
      <c r="F140" s="87">
        <v>27503</v>
      </c>
      <c r="G140" s="82" t="s">
        <v>18</v>
      </c>
      <c r="H140" s="65">
        <v>99.1</v>
      </c>
      <c r="I140" s="66">
        <v>110</v>
      </c>
      <c r="J140" s="60" t="s">
        <v>97</v>
      </c>
      <c r="K140" s="67" t="s">
        <v>303</v>
      </c>
      <c r="L140" s="68">
        <v>315</v>
      </c>
      <c r="M140" s="69">
        <f>IF(L140&lt;0,0,FLOOR(L140,2.5))</f>
        <v>315</v>
      </c>
      <c r="N140" s="68">
        <v>-325</v>
      </c>
      <c r="O140" s="69">
        <f>IF(N140&lt;0,0,FLOOR(N140,2.5))</f>
        <v>0</v>
      </c>
      <c r="P140" s="68">
        <v>-325</v>
      </c>
      <c r="Q140" s="69">
        <f>IF(P140&lt;0,0,FLOOR(P140,2.5))</f>
        <v>0</v>
      </c>
      <c r="R140" s="70"/>
      <c r="S140" s="67" t="s">
        <v>33</v>
      </c>
      <c r="T140" s="68">
        <v>200</v>
      </c>
      <c r="U140" s="69">
        <f>IF(T140&lt;0,0,FLOOR(T140,2.5))</f>
        <v>200</v>
      </c>
      <c r="V140" s="68">
        <v>210</v>
      </c>
      <c r="W140" s="69">
        <f>IF(V140&lt;0,0,FLOOR(V140,2.5))</f>
        <v>210</v>
      </c>
      <c r="X140" s="68">
        <v>-215</v>
      </c>
      <c r="Y140" s="69">
        <f>IF(X140&lt;0,0,FLOOR(X140,2.5))</f>
        <v>0</v>
      </c>
      <c r="Z140" s="70"/>
      <c r="AA140" s="71">
        <f>IF(MAX(M140,O140,Q140)&gt;0,MAX(M140,O140,Q140),0)+IF(MAX(U140,W140,Y140)&gt;0,MAX(U140,W140,Y140),0)</f>
        <v>525</v>
      </c>
      <c r="AB140" s="68">
        <v>300</v>
      </c>
      <c r="AC140" s="69">
        <f>IF(AB140&lt;0,0,FLOOR(AB140,2.5))</f>
        <v>300</v>
      </c>
      <c r="AD140" s="68">
        <v>-315</v>
      </c>
      <c r="AE140" s="69">
        <f>IF(AD140&lt;0,0,FLOOR(AD140,2.5))</f>
        <v>0</v>
      </c>
      <c r="AF140" s="68">
        <v>-315</v>
      </c>
      <c r="AG140" s="69">
        <f>IF(AF140&lt;0,0,FLOOR(AF140,2.5))</f>
        <v>0</v>
      </c>
      <c r="AH140" s="70"/>
      <c r="AI140" s="72">
        <f>AA140+IF(MAX(AC140,AE140,AG140)&gt;0,MAX(AC140,AE140,AG140),0)</f>
        <v>825</v>
      </c>
      <c r="AJ140" s="93">
        <v>1</v>
      </c>
      <c r="AK140" s="73">
        <f>IF(H140&lt;50,1.955,VLOOKUP(H140,'Reshel H'!$A$8:$E$133,IF(AV140&lt;0.25,2,IF(AV140&lt;0.5,3,IF(AV140&lt;0.75,4,5)))))</f>
        <v>0.919</v>
      </c>
      <c r="AL140" s="74">
        <f>IF(C140&lt;40,1,VLOOKUP(C140,'Reshel H'!$G$8:$H$59,2))</f>
        <v>1</v>
      </c>
      <c r="AM140" s="75">
        <f>AI140*AK140*AL140</f>
        <v>758.1750000000001</v>
      </c>
      <c r="AN140" s="96">
        <v>285</v>
      </c>
      <c r="AO140" s="76">
        <v>0</v>
      </c>
      <c r="AP140" s="76">
        <v>295</v>
      </c>
      <c r="AQ140" s="76">
        <v>0</v>
      </c>
      <c r="AR140" s="76">
        <v>295</v>
      </c>
      <c r="AS140" s="77" t="s">
        <v>23</v>
      </c>
      <c r="AV140" s="43">
        <f>MOD(H140,1)</f>
        <v>0.09999999999999432</v>
      </c>
    </row>
    <row r="141" spans="1:48" s="131" customFormat="1" ht="19.5" customHeight="1">
      <c r="A141" s="129"/>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row>
    <row r="142" spans="1:48" ht="19.5" customHeight="1">
      <c r="A142" s="62">
        <f>A138+1</f>
        <v>103</v>
      </c>
      <c r="B142" s="78" t="s">
        <v>328</v>
      </c>
      <c r="C142" s="79">
        <v>40</v>
      </c>
      <c r="D142" s="80" t="s">
        <v>73</v>
      </c>
      <c r="E142" s="86" t="s">
        <v>60</v>
      </c>
      <c r="F142" s="87">
        <v>27876</v>
      </c>
      <c r="G142" s="82" t="s">
        <v>19</v>
      </c>
      <c r="H142" s="65">
        <v>99.3</v>
      </c>
      <c r="I142" s="66">
        <v>100</v>
      </c>
      <c r="J142" s="60">
        <v>100</v>
      </c>
      <c r="K142" s="67" t="s">
        <v>311</v>
      </c>
      <c r="L142" s="68">
        <v>200</v>
      </c>
      <c r="M142" s="69">
        <f t="shared" si="78"/>
        <v>200</v>
      </c>
      <c r="N142" s="68">
        <v>220</v>
      </c>
      <c r="O142" s="69">
        <f t="shared" si="79"/>
        <v>220</v>
      </c>
      <c r="P142" s="68">
        <v>-240</v>
      </c>
      <c r="Q142" s="69">
        <f t="shared" si="80"/>
        <v>0</v>
      </c>
      <c r="R142" s="70"/>
      <c r="S142" s="67" t="s">
        <v>33</v>
      </c>
      <c r="T142" s="68">
        <v>150</v>
      </c>
      <c r="U142" s="69">
        <f t="shared" si="81"/>
        <v>150</v>
      </c>
      <c r="V142" s="68">
        <v>160</v>
      </c>
      <c r="W142" s="69">
        <f t="shared" si="82"/>
        <v>160</v>
      </c>
      <c r="X142" s="68">
        <v>-170</v>
      </c>
      <c r="Y142" s="69">
        <f t="shared" si="83"/>
        <v>0</v>
      </c>
      <c r="Z142" s="70"/>
      <c r="AA142" s="71">
        <f t="shared" si="84"/>
        <v>380</v>
      </c>
      <c r="AB142" s="68">
        <v>200</v>
      </c>
      <c r="AC142" s="69">
        <f t="shared" si="85"/>
        <v>200</v>
      </c>
      <c r="AD142" s="68">
        <v>220</v>
      </c>
      <c r="AE142" s="69">
        <f t="shared" si="86"/>
        <v>220</v>
      </c>
      <c r="AF142" s="68">
        <v>-230</v>
      </c>
      <c r="AG142" s="69">
        <f t="shared" si="87"/>
        <v>0</v>
      </c>
      <c r="AH142" s="70"/>
      <c r="AI142" s="72">
        <f t="shared" si="88"/>
        <v>600</v>
      </c>
      <c r="AJ142" s="93">
        <v>2</v>
      </c>
      <c r="AK142" s="73">
        <f>IF(H142&lt;50,1.955,VLOOKUP(H142,'Reshel H'!$A$8:$E$133,IF(AV142&lt;0.25,2,IF(AV142&lt;0.5,3,IF(AV142&lt;0.75,4,5)))))</f>
        <v>0.918</v>
      </c>
      <c r="AL142" s="74">
        <f>IF(C142&lt;40,1,VLOOKUP(C142,'Reshel H'!$G$8:$H$59,2))</f>
        <v>1</v>
      </c>
      <c r="AM142" s="75">
        <f t="shared" si="89"/>
        <v>550.8000000000001</v>
      </c>
      <c r="AN142" s="96">
        <v>260</v>
      </c>
      <c r="AO142" s="76">
        <v>0</v>
      </c>
      <c r="AP142" s="76">
        <v>270</v>
      </c>
      <c r="AQ142" s="76">
        <v>0</v>
      </c>
      <c r="AR142" s="76">
        <v>270</v>
      </c>
      <c r="AS142" s="77" t="s">
        <v>23</v>
      </c>
      <c r="AT142" s="20"/>
      <c r="AU142" s="20"/>
      <c r="AV142" s="43">
        <f t="shared" si="90"/>
        <v>0.29999999999999716</v>
      </c>
    </row>
    <row r="143" spans="1:48" ht="19.5" customHeight="1">
      <c r="A143" s="62">
        <f t="shared" si="53"/>
        <v>104</v>
      </c>
      <c r="B143" s="78" t="s">
        <v>207</v>
      </c>
      <c r="C143" s="79">
        <v>43</v>
      </c>
      <c r="D143" s="80" t="s">
        <v>159</v>
      </c>
      <c r="E143" s="86" t="s">
        <v>60</v>
      </c>
      <c r="F143" s="87">
        <v>25948</v>
      </c>
      <c r="G143" s="82" t="s">
        <v>19</v>
      </c>
      <c r="H143" s="65">
        <v>94.4</v>
      </c>
      <c r="I143" s="66">
        <v>100</v>
      </c>
      <c r="J143" s="60">
        <v>100</v>
      </c>
      <c r="K143" s="67" t="s">
        <v>296</v>
      </c>
      <c r="L143" s="68">
        <v>220</v>
      </c>
      <c r="M143" s="69">
        <f t="shared" si="78"/>
        <v>220</v>
      </c>
      <c r="N143" s="68">
        <v>227.5</v>
      </c>
      <c r="O143" s="69">
        <f t="shared" si="79"/>
        <v>227.5</v>
      </c>
      <c r="P143" s="68">
        <v>235</v>
      </c>
      <c r="Q143" s="69">
        <f t="shared" si="80"/>
        <v>235</v>
      </c>
      <c r="R143" s="70"/>
      <c r="S143" s="67" t="s">
        <v>33</v>
      </c>
      <c r="T143" s="68">
        <v>140</v>
      </c>
      <c r="U143" s="69">
        <f t="shared" si="81"/>
        <v>140</v>
      </c>
      <c r="V143" s="68">
        <v>147.5</v>
      </c>
      <c r="W143" s="69">
        <f t="shared" si="82"/>
        <v>147.5</v>
      </c>
      <c r="X143" s="68">
        <v>150</v>
      </c>
      <c r="Y143" s="69">
        <f t="shared" si="83"/>
        <v>150</v>
      </c>
      <c r="Z143" s="70"/>
      <c r="AA143" s="71">
        <f t="shared" si="84"/>
        <v>385</v>
      </c>
      <c r="AB143" s="68">
        <v>220</v>
      </c>
      <c r="AC143" s="69">
        <f t="shared" si="85"/>
        <v>220</v>
      </c>
      <c r="AD143" s="68">
        <v>235</v>
      </c>
      <c r="AE143" s="69">
        <f t="shared" si="86"/>
        <v>235</v>
      </c>
      <c r="AF143" s="68">
        <v>-240</v>
      </c>
      <c r="AG143" s="69">
        <f t="shared" si="87"/>
        <v>0</v>
      </c>
      <c r="AH143" s="70"/>
      <c r="AI143" s="72">
        <f t="shared" si="88"/>
        <v>620</v>
      </c>
      <c r="AJ143" s="93">
        <v>1</v>
      </c>
      <c r="AK143" s="73">
        <f>IF(H143&lt;50,1.955,VLOOKUP(H143,'Reshel H'!$A$8:$E$133,IF(AV143&lt;0.25,2,IF(AV143&lt;0.5,3,IF(AV143&lt;0.75,4,5)))))</f>
        <v>0.941</v>
      </c>
      <c r="AL143" s="74">
        <f>IF(C143&lt;40,1,VLOOKUP(C143,'Reshel H'!$G$8:$H$59,2))</f>
        <v>1.031</v>
      </c>
      <c r="AM143" s="75">
        <f t="shared" si="89"/>
        <v>601.5060199999999</v>
      </c>
      <c r="AN143" s="96">
        <v>157.5</v>
      </c>
      <c r="AO143" s="76">
        <v>0</v>
      </c>
      <c r="AP143" s="76">
        <v>167.5</v>
      </c>
      <c r="AQ143" s="76">
        <v>0</v>
      </c>
      <c r="AR143" s="76">
        <v>167.5</v>
      </c>
      <c r="AS143" s="77" t="s">
        <v>23</v>
      </c>
      <c r="AT143" s="20"/>
      <c r="AU143" s="20"/>
      <c r="AV143" s="43">
        <f t="shared" si="90"/>
        <v>0.4000000000000057</v>
      </c>
    </row>
    <row r="144" spans="1:48" ht="19.5" customHeight="1">
      <c r="A144" s="62">
        <f t="shared" si="53"/>
        <v>105</v>
      </c>
      <c r="B144" s="78" t="s">
        <v>208</v>
      </c>
      <c r="C144" s="79">
        <v>41</v>
      </c>
      <c r="D144" s="80" t="s">
        <v>159</v>
      </c>
      <c r="E144" s="86" t="s">
        <v>60</v>
      </c>
      <c r="F144" s="87">
        <v>26848</v>
      </c>
      <c r="G144" s="82" t="s">
        <v>19</v>
      </c>
      <c r="H144" s="65">
        <v>94.5</v>
      </c>
      <c r="I144" s="66">
        <v>100</v>
      </c>
      <c r="J144" s="60">
        <v>100</v>
      </c>
      <c r="K144" s="67" t="s">
        <v>310</v>
      </c>
      <c r="L144" s="68">
        <v>175</v>
      </c>
      <c r="M144" s="69">
        <f t="shared" si="78"/>
        <v>175</v>
      </c>
      <c r="N144" s="68">
        <v>190</v>
      </c>
      <c r="O144" s="69">
        <f t="shared" si="79"/>
        <v>190</v>
      </c>
      <c r="P144" s="68">
        <v>200</v>
      </c>
      <c r="Q144" s="69">
        <f t="shared" si="80"/>
        <v>200</v>
      </c>
      <c r="R144" s="70"/>
      <c r="S144" s="67" t="s">
        <v>79</v>
      </c>
      <c r="T144" s="68">
        <v>140</v>
      </c>
      <c r="U144" s="69">
        <f t="shared" si="81"/>
        <v>140</v>
      </c>
      <c r="V144" s="68">
        <v>155</v>
      </c>
      <c r="W144" s="69">
        <f t="shared" si="82"/>
        <v>155</v>
      </c>
      <c r="X144" s="68">
        <v>160</v>
      </c>
      <c r="Y144" s="69">
        <f t="shared" si="83"/>
        <v>160</v>
      </c>
      <c r="Z144" s="70"/>
      <c r="AA144" s="71">
        <f t="shared" si="84"/>
        <v>360</v>
      </c>
      <c r="AB144" s="68">
        <v>220</v>
      </c>
      <c r="AC144" s="69">
        <f t="shared" si="85"/>
        <v>220</v>
      </c>
      <c r="AD144" s="68">
        <v>235</v>
      </c>
      <c r="AE144" s="69">
        <f t="shared" si="86"/>
        <v>235</v>
      </c>
      <c r="AF144" s="68">
        <v>-240</v>
      </c>
      <c r="AG144" s="69">
        <f t="shared" si="87"/>
        <v>0</v>
      </c>
      <c r="AH144" s="70"/>
      <c r="AI144" s="72">
        <f t="shared" si="88"/>
        <v>595</v>
      </c>
      <c r="AJ144" s="93">
        <v>3</v>
      </c>
      <c r="AK144" s="73">
        <f>IF(H144&lt;50,1.955,VLOOKUP(H144,'Reshel H'!$A$8:$E$133,IF(AV144&lt;0.25,2,IF(AV144&lt;0.5,3,IF(AV144&lt;0.75,4,5)))))</f>
        <v>0.939</v>
      </c>
      <c r="AL144" s="74">
        <f>IF(C144&lt;40,1,VLOOKUP(C144,'Reshel H'!$G$8:$H$59,2))</f>
        <v>1.01</v>
      </c>
      <c r="AM144" s="75">
        <f t="shared" si="89"/>
        <v>564.2920499999999</v>
      </c>
      <c r="AN144" s="96">
        <v>300</v>
      </c>
      <c r="AO144" s="76">
        <v>0</v>
      </c>
      <c r="AP144" s="76">
        <v>307.5</v>
      </c>
      <c r="AQ144" s="76">
        <v>0</v>
      </c>
      <c r="AR144" s="76">
        <v>307.5</v>
      </c>
      <c r="AS144" s="77" t="s">
        <v>23</v>
      </c>
      <c r="AT144" s="20"/>
      <c r="AU144" s="20"/>
      <c r="AV144" s="43">
        <f t="shared" si="90"/>
        <v>0.5</v>
      </c>
    </row>
    <row r="145" spans="1:48" ht="19.5" customHeight="1">
      <c r="A145" s="62">
        <f t="shared" si="53"/>
        <v>106</v>
      </c>
      <c r="B145" s="78" t="s">
        <v>209</v>
      </c>
      <c r="C145" s="79">
        <v>45</v>
      </c>
      <c r="D145" s="80" t="s">
        <v>159</v>
      </c>
      <c r="E145" s="86" t="s">
        <v>60</v>
      </c>
      <c r="F145" s="87">
        <v>25089</v>
      </c>
      <c r="G145" s="82" t="s">
        <v>29</v>
      </c>
      <c r="H145" s="65">
        <v>95.1</v>
      </c>
      <c r="I145" s="66">
        <v>100</v>
      </c>
      <c r="J145" s="60">
        <v>100</v>
      </c>
      <c r="K145" s="67" t="s">
        <v>304</v>
      </c>
      <c r="L145" s="68">
        <v>220</v>
      </c>
      <c r="M145" s="69">
        <f t="shared" si="78"/>
        <v>220</v>
      </c>
      <c r="N145" s="68">
        <v>230</v>
      </c>
      <c r="O145" s="69">
        <f t="shared" si="79"/>
        <v>230</v>
      </c>
      <c r="P145" s="68">
        <v>-237</v>
      </c>
      <c r="Q145" s="69">
        <f t="shared" si="80"/>
        <v>0</v>
      </c>
      <c r="R145" s="70"/>
      <c r="S145" s="67" t="s">
        <v>33</v>
      </c>
      <c r="T145" s="68">
        <v>102.5</v>
      </c>
      <c r="U145" s="69">
        <f t="shared" si="81"/>
        <v>102.5</v>
      </c>
      <c r="V145" s="68">
        <v>110</v>
      </c>
      <c r="W145" s="69">
        <f t="shared" si="82"/>
        <v>110</v>
      </c>
      <c r="X145" s="68">
        <v>-112.5</v>
      </c>
      <c r="Y145" s="69">
        <f t="shared" si="83"/>
        <v>0</v>
      </c>
      <c r="Z145" s="70"/>
      <c r="AA145" s="71">
        <f t="shared" si="84"/>
        <v>340</v>
      </c>
      <c r="AB145" s="68">
        <v>170</v>
      </c>
      <c r="AC145" s="69">
        <f t="shared" si="85"/>
        <v>170</v>
      </c>
      <c r="AD145" s="68">
        <v>240</v>
      </c>
      <c r="AE145" s="69">
        <f t="shared" si="86"/>
        <v>240</v>
      </c>
      <c r="AF145" s="68">
        <v>257.5</v>
      </c>
      <c r="AG145" s="69">
        <f t="shared" si="87"/>
        <v>257.5</v>
      </c>
      <c r="AH145" s="70"/>
      <c r="AI145" s="72">
        <f t="shared" si="88"/>
        <v>597.5</v>
      </c>
      <c r="AJ145" s="93">
        <v>1</v>
      </c>
      <c r="AK145" s="73">
        <f>IF(H145&lt;50,1.955,VLOOKUP(H145,'Reshel H'!$A$8:$E$133,IF(AV145&lt;0.25,2,IF(AV145&lt;0.5,3,IF(AV145&lt;0.75,4,5)))))</f>
        <v>0.937</v>
      </c>
      <c r="AL145" s="74">
        <f>IF(C145&lt;40,1,VLOOKUP(C145,'Reshel H'!$G$8:$H$59,2))</f>
        <v>1.055</v>
      </c>
      <c r="AM145" s="75">
        <f t="shared" si="89"/>
        <v>590.6496625000001</v>
      </c>
      <c r="AN145" s="96">
        <v>270</v>
      </c>
      <c r="AO145" s="76">
        <v>0</v>
      </c>
      <c r="AP145" s="76">
        <v>302.5</v>
      </c>
      <c r="AQ145" s="76">
        <v>0</v>
      </c>
      <c r="AR145" s="76">
        <v>302.5</v>
      </c>
      <c r="AS145" s="77" t="s">
        <v>23</v>
      </c>
      <c r="AT145" s="20"/>
      <c r="AU145" s="20"/>
      <c r="AV145" s="43">
        <f t="shared" si="90"/>
        <v>0.09999999999999432</v>
      </c>
    </row>
    <row r="146" spans="1:48" s="20" customFormat="1" ht="19.5" customHeight="1">
      <c r="A146" s="62">
        <f t="shared" si="53"/>
        <v>107</v>
      </c>
      <c r="B146" s="78" t="s">
        <v>104</v>
      </c>
      <c r="C146" s="79">
        <v>47</v>
      </c>
      <c r="D146" s="80" t="s">
        <v>10</v>
      </c>
      <c r="E146" s="86" t="s">
        <v>60</v>
      </c>
      <c r="F146" s="87">
        <v>24562</v>
      </c>
      <c r="G146" s="82" t="s">
        <v>99</v>
      </c>
      <c r="H146" s="65">
        <v>95.7</v>
      </c>
      <c r="I146" s="66">
        <v>100</v>
      </c>
      <c r="J146" s="60">
        <v>100</v>
      </c>
      <c r="K146" s="67" t="s">
        <v>299</v>
      </c>
      <c r="L146" s="68">
        <v>175</v>
      </c>
      <c r="M146" s="69">
        <f t="shared" si="78"/>
        <v>175</v>
      </c>
      <c r="N146" s="68">
        <v>210</v>
      </c>
      <c r="O146" s="69">
        <f t="shared" si="79"/>
        <v>210</v>
      </c>
      <c r="P146" s="68">
        <v>230</v>
      </c>
      <c r="Q146" s="69">
        <f t="shared" si="80"/>
        <v>230</v>
      </c>
      <c r="R146" s="70"/>
      <c r="S146" s="67" t="s">
        <v>24</v>
      </c>
      <c r="T146" s="68">
        <v>125</v>
      </c>
      <c r="U146" s="69">
        <f t="shared" si="81"/>
        <v>125</v>
      </c>
      <c r="V146" s="68">
        <v>137.5</v>
      </c>
      <c r="W146" s="69">
        <f t="shared" si="82"/>
        <v>137.5</v>
      </c>
      <c r="X146" s="68">
        <v>-142.5</v>
      </c>
      <c r="Y146" s="69">
        <f t="shared" si="83"/>
        <v>0</v>
      </c>
      <c r="Z146" s="70"/>
      <c r="AA146" s="71">
        <f t="shared" si="84"/>
        <v>367.5</v>
      </c>
      <c r="AB146" s="68">
        <v>195</v>
      </c>
      <c r="AC146" s="69">
        <f t="shared" si="85"/>
        <v>195</v>
      </c>
      <c r="AD146" s="68">
        <v>212.5</v>
      </c>
      <c r="AE146" s="69">
        <f t="shared" si="86"/>
        <v>212.5</v>
      </c>
      <c r="AF146" s="68">
        <v>230</v>
      </c>
      <c r="AG146" s="69">
        <f t="shared" si="87"/>
        <v>230</v>
      </c>
      <c r="AH146" s="70"/>
      <c r="AI146" s="72">
        <f t="shared" si="88"/>
        <v>597.5</v>
      </c>
      <c r="AJ146" s="93">
        <v>2</v>
      </c>
      <c r="AK146" s="73">
        <f>IF(H146&lt;50,1.955,VLOOKUP(H146,'Reshel H'!$A$8:$E$133,IF(AV146&lt;0.25,2,IF(AV146&lt;0.5,3,IF(AV146&lt;0.75,4,5)))))</f>
        <v>0.934</v>
      </c>
      <c r="AL146" s="74">
        <f>IF(C146&lt;40,1,VLOOKUP(C146,'Reshel H'!$G$8:$H$59,2))</f>
        <v>1.082</v>
      </c>
      <c r="AM146" s="75">
        <f t="shared" si="89"/>
        <v>603.8263300000001</v>
      </c>
      <c r="AN146" s="96">
        <v>220</v>
      </c>
      <c r="AO146" s="76">
        <v>0</v>
      </c>
      <c r="AP146" s="76">
        <v>230</v>
      </c>
      <c r="AQ146" s="76">
        <v>0</v>
      </c>
      <c r="AR146" s="76">
        <v>230</v>
      </c>
      <c r="AS146" s="77" t="s">
        <v>23</v>
      </c>
      <c r="AV146" s="43">
        <f t="shared" si="90"/>
        <v>0.7000000000000028</v>
      </c>
    </row>
    <row r="147" spans="1:48" s="20" customFormat="1" ht="19.5" customHeight="1">
      <c r="A147" s="62">
        <f t="shared" si="53"/>
        <v>108</v>
      </c>
      <c r="B147" s="78" t="s">
        <v>210</v>
      </c>
      <c r="C147" s="79">
        <v>53</v>
      </c>
      <c r="D147" s="80" t="s">
        <v>159</v>
      </c>
      <c r="E147" s="86" t="s">
        <v>60</v>
      </c>
      <c r="F147" s="87">
        <v>22388</v>
      </c>
      <c r="G147" s="82" t="s">
        <v>25</v>
      </c>
      <c r="H147" s="65">
        <v>99.5</v>
      </c>
      <c r="I147" s="66">
        <v>100</v>
      </c>
      <c r="J147" s="60">
        <v>100</v>
      </c>
      <c r="K147" s="67" t="s">
        <v>311</v>
      </c>
      <c r="L147" s="68">
        <v>180</v>
      </c>
      <c r="M147" s="69">
        <f t="shared" si="78"/>
        <v>180</v>
      </c>
      <c r="N147" s="68">
        <v>200</v>
      </c>
      <c r="O147" s="69">
        <f t="shared" si="79"/>
        <v>200</v>
      </c>
      <c r="P147" s="68">
        <v>215</v>
      </c>
      <c r="Q147" s="69">
        <f t="shared" si="80"/>
        <v>215</v>
      </c>
      <c r="R147" s="70"/>
      <c r="S147" s="67" t="s">
        <v>24</v>
      </c>
      <c r="T147" s="68">
        <v>130</v>
      </c>
      <c r="U147" s="69">
        <f t="shared" si="81"/>
        <v>130</v>
      </c>
      <c r="V147" s="68">
        <v>142.5</v>
      </c>
      <c r="W147" s="69">
        <f t="shared" si="82"/>
        <v>142.5</v>
      </c>
      <c r="X147" s="68">
        <v>-147.5</v>
      </c>
      <c r="Y147" s="69">
        <f t="shared" si="83"/>
        <v>0</v>
      </c>
      <c r="Z147" s="70"/>
      <c r="AA147" s="71">
        <f t="shared" si="84"/>
        <v>357.5</v>
      </c>
      <c r="AB147" s="68">
        <v>200</v>
      </c>
      <c r="AC147" s="69">
        <f t="shared" si="85"/>
        <v>200</v>
      </c>
      <c r="AD147" s="68">
        <v>225</v>
      </c>
      <c r="AE147" s="69">
        <f t="shared" si="86"/>
        <v>225</v>
      </c>
      <c r="AF147" s="68">
        <v>235</v>
      </c>
      <c r="AG147" s="69">
        <f t="shared" si="87"/>
        <v>235</v>
      </c>
      <c r="AH147" s="70"/>
      <c r="AI147" s="72">
        <f t="shared" si="88"/>
        <v>592.5</v>
      </c>
      <c r="AJ147" s="93">
        <v>1</v>
      </c>
      <c r="AK147" s="73">
        <f>IF(H147&lt;50,1.955,VLOOKUP(H147,'Reshel H'!$A$8:$E$133,IF(AV147&lt;0.25,2,IF(AV147&lt;0.5,3,IF(AV147&lt;0.75,4,5)))))</f>
        <v>0.917</v>
      </c>
      <c r="AL147" s="74">
        <f>IF(C147&lt;40,1,VLOOKUP(C147,'Reshel H'!$G$8:$H$59,2))</f>
        <v>1.184</v>
      </c>
      <c r="AM147" s="75">
        <f t="shared" si="89"/>
        <v>643.2938399999999</v>
      </c>
      <c r="AN147" s="96">
        <v>290</v>
      </c>
      <c r="AO147" s="76">
        <v>0</v>
      </c>
      <c r="AP147" s="76">
        <v>300</v>
      </c>
      <c r="AQ147" s="76">
        <v>0</v>
      </c>
      <c r="AR147" s="76">
        <v>300</v>
      </c>
      <c r="AS147" s="77" t="s">
        <v>23</v>
      </c>
      <c r="AV147" s="43">
        <f t="shared" si="90"/>
        <v>0.5</v>
      </c>
    </row>
    <row r="148" spans="1:48" s="20" customFormat="1" ht="19.5" customHeight="1">
      <c r="A148" s="62">
        <f>A146+1</f>
        <v>108</v>
      </c>
      <c r="B148" s="78" t="s">
        <v>110</v>
      </c>
      <c r="C148" s="79">
        <v>63</v>
      </c>
      <c r="D148" s="80" t="s">
        <v>36</v>
      </c>
      <c r="E148" s="86" t="s">
        <v>60</v>
      </c>
      <c r="F148" s="87">
        <v>18872</v>
      </c>
      <c r="G148" s="82" t="s">
        <v>26</v>
      </c>
      <c r="H148" s="65">
        <v>99.3</v>
      </c>
      <c r="I148" s="66">
        <v>100</v>
      </c>
      <c r="J148" s="60" t="s">
        <v>223</v>
      </c>
      <c r="K148" s="67" t="s">
        <v>311</v>
      </c>
      <c r="L148" s="68">
        <v>90</v>
      </c>
      <c r="M148" s="69">
        <f t="shared" si="78"/>
        <v>90</v>
      </c>
      <c r="N148" s="68">
        <v>105</v>
      </c>
      <c r="O148" s="69">
        <f t="shared" si="79"/>
        <v>105</v>
      </c>
      <c r="P148" s="68"/>
      <c r="Q148" s="69">
        <f t="shared" si="80"/>
        <v>0</v>
      </c>
      <c r="R148" s="70"/>
      <c r="S148" s="67" t="s">
        <v>33</v>
      </c>
      <c r="T148" s="68">
        <v>90</v>
      </c>
      <c r="U148" s="69">
        <f t="shared" si="81"/>
        <v>90</v>
      </c>
      <c r="V148" s="68">
        <v>-100</v>
      </c>
      <c r="W148" s="69">
        <f t="shared" si="82"/>
        <v>0</v>
      </c>
      <c r="X148" s="68">
        <v>100</v>
      </c>
      <c r="Y148" s="69">
        <f t="shared" si="83"/>
        <v>100</v>
      </c>
      <c r="Z148" s="70"/>
      <c r="AA148" s="71">
        <f t="shared" si="84"/>
        <v>205</v>
      </c>
      <c r="AB148" s="68">
        <v>130</v>
      </c>
      <c r="AC148" s="69">
        <f t="shared" si="85"/>
        <v>130</v>
      </c>
      <c r="AD148" s="68">
        <v>140</v>
      </c>
      <c r="AE148" s="69">
        <f t="shared" si="86"/>
        <v>140</v>
      </c>
      <c r="AF148" s="68"/>
      <c r="AG148" s="69">
        <f t="shared" si="87"/>
        <v>0</v>
      </c>
      <c r="AH148" s="70"/>
      <c r="AI148" s="72">
        <f t="shared" si="88"/>
        <v>345</v>
      </c>
      <c r="AJ148" s="93">
        <v>1</v>
      </c>
      <c r="AK148" s="73">
        <f>IF(H148&lt;50,1.955,VLOOKUP(H148,'Reshel H'!$A$8:$E$133,IF(AV148&lt;0.25,2,IF(AV148&lt;0.5,3,IF(AV148&lt;0.75,4,5)))))</f>
        <v>0.918</v>
      </c>
      <c r="AL148" s="74">
        <f>IF(C148&lt;40,1,VLOOKUP(C148,'Reshel H'!$G$8:$H$59,2))</f>
        <v>1.421</v>
      </c>
      <c r="AM148" s="75">
        <f t="shared" si="89"/>
        <v>450.0449100000001</v>
      </c>
      <c r="AN148" s="96">
        <v>200</v>
      </c>
      <c r="AO148" s="76">
        <v>0</v>
      </c>
      <c r="AP148" s="76">
        <v>217.5</v>
      </c>
      <c r="AQ148" s="76">
        <v>0</v>
      </c>
      <c r="AR148" s="76">
        <v>217.5</v>
      </c>
      <c r="AS148" s="77" t="s">
        <v>23</v>
      </c>
      <c r="AV148" s="43">
        <f t="shared" si="90"/>
        <v>0.29999999999999716</v>
      </c>
    </row>
    <row r="149" spans="1:48" s="131" customFormat="1" ht="19.5" customHeight="1">
      <c r="A149" s="129"/>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row>
    <row r="150" spans="1:48" s="20" customFormat="1" ht="19.5" customHeight="1" hidden="1">
      <c r="A150" s="62">
        <f>A147+1</f>
        <v>109</v>
      </c>
      <c r="B150" s="78" t="s">
        <v>212</v>
      </c>
      <c r="C150" s="79">
        <v>18</v>
      </c>
      <c r="D150" s="80" t="s">
        <v>159</v>
      </c>
      <c r="E150" s="86" t="s">
        <v>60</v>
      </c>
      <c r="F150" s="87">
        <v>34935</v>
      </c>
      <c r="G150" s="82" t="s">
        <v>15</v>
      </c>
      <c r="H150" s="65"/>
      <c r="I150" s="66">
        <v>110</v>
      </c>
      <c r="J150" s="60">
        <v>110</v>
      </c>
      <c r="K150" s="67" t="s">
        <v>24</v>
      </c>
      <c r="L150" s="68"/>
      <c r="M150" s="69">
        <f t="shared" si="78"/>
        <v>0</v>
      </c>
      <c r="N150" s="68"/>
      <c r="O150" s="69">
        <f t="shared" si="79"/>
        <v>0</v>
      </c>
      <c r="P150" s="68"/>
      <c r="Q150" s="69">
        <f t="shared" si="80"/>
        <v>0</v>
      </c>
      <c r="R150" s="70"/>
      <c r="S150" s="67" t="s">
        <v>24</v>
      </c>
      <c r="T150" s="68"/>
      <c r="U150" s="69">
        <f t="shared" si="81"/>
        <v>0</v>
      </c>
      <c r="V150" s="68"/>
      <c r="W150" s="69">
        <f t="shared" si="82"/>
        <v>0</v>
      </c>
      <c r="X150" s="68"/>
      <c r="Y150" s="69">
        <f t="shared" si="83"/>
        <v>0</v>
      </c>
      <c r="Z150" s="70"/>
      <c r="AA150" s="71">
        <f t="shared" si="84"/>
        <v>0</v>
      </c>
      <c r="AB150" s="68"/>
      <c r="AC150" s="69">
        <f t="shared" si="85"/>
        <v>0</v>
      </c>
      <c r="AD150" s="68"/>
      <c r="AE150" s="69">
        <f t="shared" si="86"/>
        <v>0</v>
      </c>
      <c r="AF150" s="68"/>
      <c r="AG150" s="69">
        <f t="shared" si="87"/>
        <v>0</v>
      </c>
      <c r="AH150" s="70"/>
      <c r="AI150" s="72">
        <f t="shared" si="88"/>
        <v>0</v>
      </c>
      <c r="AJ150" s="93">
        <v>1</v>
      </c>
      <c r="AK150" s="73">
        <f>IF(H150&lt;50,1.955,VLOOKUP(H150,'Reshel H'!$A$8:$E$133,IF(AV150&lt;0.25,2,IF(AV150&lt;0.5,3,IF(AV150&lt;0.75,4,5)))))</f>
        <v>1.955</v>
      </c>
      <c r="AL150" s="74">
        <f>IF(C150&lt;40,1,VLOOKUP(C150,'Reshel H'!$G$8:$H$59,2))</f>
        <v>1</v>
      </c>
      <c r="AM150" s="75">
        <f t="shared" si="89"/>
        <v>0</v>
      </c>
      <c r="AN150" s="96">
        <v>200</v>
      </c>
      <c r="AO150" s="76">
        <v>0</v>
      </c>
      <c r="AP150" s="76">
        <v>212.5</v>
      </c>
      <c r="AQ150" s="76">
        <v>0</v>
      </c>
      <c r="AR150" s="76">
        <v>212.5</v>
      </c>
      <c r="AS150" s="77" t="s">
        <v>23</v>
      </c>
      <c r="AV150" s="43">
        <f t="shared" si="90"/>
        <v>0</v>
      </c>
    </row>
    <row r="151" spans="1:48" s="20" customFormat="1" ht="19.5" customHeight="1">
      <c r="A151" s="62">
        <f t="shared" si="53"/>
        <v>110</v>
      </c>
      <c r="B151" s="78" t="s">
        <v>151</v>
      </c>
      <c r="C151" s="79">
        <v>23</v>
      </c>
      <c r="D151" s="80" t="s">
        <v>145</v>
      </c>
      <c r="E151" s="86" t="s">
        <v>60</v>
      </c>
      <c r="F151" s="87">
        <v>33335</v>
      </c>
      <c r="G151" s="82" t="s">
        <v>84</v>
      </c>
      <c r="H151" s="65">
        <v>107.5</v>
      </c>
      <c r="I151" s="66">
        <v>110</v>
      </c>
      <c r="J151" s="60">
        <v>110</v>
      </c>
      <c r="K151" s="67" t="s">
        <v>311</v>
      </c>
      <c r="L151" s="68">
        <v>265</v>
      </c>
      <c r="M151" s="69">
        <f>IF(L151&lt;0,0,FLOOR(L151,2.5))</f>
        <v>265</v>
      </c>
      <c r="N151" s="68">
        <v>285</v>
      </c>
      <c r="O151" s="69">
        <f>IF(N151&lt;0,0,FLOOR(N151,2.5))</f>
        <v>285</v>
      </c>
      <c r="P151" s="68">
        <v>292.5</v>
      </c>
      <c r="Q151" s="69">
        <f>IF(P151&lt;0,0,FLOOR(P151,2.5))</f>
        <v>292.5</v>
      </c>
      <c r="R151" s="70"/>
      <c r="S151" s="67" t="s">
        <v>33</v>
      </c>
      <c r="T151" s="68">
        <v>170</v>
      </c>
      <c r="U151" s="69">
        <f>IF(T151&lt;0,0,FLOOR(T151,2.5))</f>
        <v>170</v>
      </c>
      <c r="V151" s="68">
        <v>185</v>
      </c>
      <c r="W151" s="69">
        <f>IF(V151&lt;0,0,FLOOR(V151,2.5))</f>
        <v>185</v>
      </c>
      <c r="X151" s="68">
        <v>-190</v>
      </c>
      <c r="Y151" s="69">
        <f>IF(X151&lt;0,0,FLOOR(X151,2.5))</f>
        <v>0</v>
      </c>
      <c r="Z151" s="70"/>
      <c r="AA151" s="71">
        <f>IF(MAX(M151,O151,Q151)&gt;0,MAX(M151,O151,Q151),0)+IF(MAX(U151,W151,Y151)&gt;0,MAX(U151,W151,Y151),0)</f>
        <v>477.5</v>
      </c>
      <c r="AB151" s="68">
        <v>300</v>
      </c>
      <c r="AC151" s="69">
        <f>IF(AB151&lt;0,0,FLOOR(AB151,2.5))</f>
        <v>300</v>
      </c>
      <c r="AD151" s="68">
        <v>315</v>
      </c>
      <c r="AE151" s="69">
        <f>IF(AD151&lt;0,0,FLOOR(AD151,2.5))</f>
        <v>315</v>
      </c>
      <c r="AF151" s="68">
        <v>330</v>
      </c>
      <c r="AG151" s="69">
        <f>IF(AF151&lt;0,0,FLOOR(AF151,2.5))</f>
        <v>330</v>
      </c>
      <c r="AH151" s="70">
        <v>-340</v>
      </c>
      <c r="AI151" s="72">
        <f>AA151+IF(MAX(AC151,AE151,AG151)&gt;0,MAX(AC151,AE151,AG151),0)</f>
        <v>807.5</v>
      </c>
      <c r="AJ151" s="93">
        <v>1</v>
      </c>
      <c r="AK151" s="73">
        <f>IF(H151&lt;50,1.955,VLOOKUP(H151,'Reshel H'!$A$8:$E$133,IF(AV151&lt;0.25,2,IF(AV151&lt;0.5,3,IF(AV151&lt;0.75,4,5)))))</f>
        <v>0.891</v>
      </c>
      <c r="AL151" s="74">
        <f>IF(C151&lt;40,1,VLOOKUP(C151,'Reshel H'!$G$8:$H$59,2))</f>
        <v>1</v>
      </c>
      <c r="AM151" s="75">
        <f>AI151*AK151*AL151</f>
        <v>719.4825</v>
      </c>
      <c r="AN151" s="96">
        <v>250</v>
      </c>
      <c r="AO151" s="76">
        <v>0</v>
      </c>
      <c r="AP151" s="76">
        <v>260</v>
      </c>
      <c r="AQ151" s="76">
        <v>0</v>
      </c>
      <c r="AR151" s="76">
        <v>260</v>
      </c>
      <c r="AS151" s="77" t="s">
        <v>23</v>
      </c>
      <c r="AV151" s="43">
        <f>MOD(H151,1)</f>
        <v>0.5</v>
      </c>
    </row>
    <row r="152" spans="1:48" s="131" customFormat="1" ht="19.5" customHeight="1">
      <c r="A152" s="129"/>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row>
    <row r="153" spans="1:48" s="20" customFormat="1" ht="19.5" customHeight="1">
      <c r="A153" s="62">
        <f>A151+1</f>
        <v>111</v>
      </c>
      <c r="B153" s="78" t="s">
        <v>113</v>
      </c>
      <c r="C153" s="79">
        <v>29</v>
      </c>
      <c r="D153" s="80" t="s">
        <v>73</v>
      </c>
      <c r="E153" s="86" t="s">
        <v>60</v>
      </c>
      <c r="F153" s="87">
        <v>31106</v>
      </c>
      <c r="G153" s="82" t="s">
        <v>16</v>
      </c>
      <c r="H153" s="65">
        <v>108.3</v>
      </c>
      <c r="I153" s="66">
        <v>110</v>
      </c>
      <c r="J153" s="60">
        <v>110</v>
      </c>
      <c r="K153" s="67" t="s">
        <v>317</v>
      </c>
      <c r="L153" s="68">
        <v>-205</v>
      </c>
      <c r="M153" s="69">
        <f>IF(L153&lt;0,0,FLOOR(L153,2.5))</f>
        <v>0</v>
      </c>
      <c r="N153" s="68">
        <v>205</v>
      </c>
      <c r="O153" s="69">
        <f>IF(N153&lt;0,0,FLOOR(N153,2.5))</f>
        <v>205</v>
      </c>
      <c r="P153" s="68">
        <v>220</v>
      </c>
      <c r="Q153" s="69">
        <f>IF(P153&lt;0,0,FLOOR(P153,2.5))</f>
        <v>220</v>
      </c>
      <c r="R153" s="70"/>
      <c r="S153" s="67" t="s">
        <v>80</v>
      </c>
      <c r="T153" s="68">
        <v>125</v>
      </c>
      <c r="U153" s="69">
        <f>IF(T153&lt;0,0,FLOOR(T153,2.5))</f>
        <v>125</v>
      </c>
      <c r="V153" s="68">
        <v>-130</v>
      </c>
      <c r="W153" s="69">
        <f>IF(V153&lt;0,0,FLOOR(V153,2.5))</f>
        <v>0</v>
      </c>
      <c r="X153" s="68">
        <v>130</v>
      </c>
      <c r="Y153" s="69">
        <f>IF(X153&lt;0,0,FLOOR(X153,2.5))</f>
        <v>130</v>
      </c>
      <c r="Z153" s="70"/>
      <c r="AA153" s="71">
        <f>IF(MAX(M153,O153,Q153)&gt;0,MAX(M153,O153,Q153),0)+IF(MAX(U153,W153,Y153)&gt;0,MAX(U153,W153,Y153),0)</f>
        <v>350</v>
      </c>
      <c r="AB153" s="68">
        <v>250</v>
      </c>
      <c r="AC153" s="69">
        <f>IF(AB153&lt;0,0,FLOOR(AB153,2.5))</f>
        <v>250</v>
      </c>
      <c r="AD153" s="68">
        <v>265</v>
      </c>
      <c r="AE153" s="69">
        <f>IF(AD153&lt;0,0,FLOOR(AD153,2.5))</f>
        <v>265</v>
      </c>
      <c r="AF153" s="68">
        <v>-270</v>
      </c>
      <c r="AG153" s="69">
        <f>IF(AF153&lt;0,0,FLOOR(AF153,2.5))</f>
        <v>0</v>
      </c>
      <c r="AH153" s="70"/>
      <c r="AI153" s="72">
        <f>AA153+IF(MAX(AC153,AE153,AG153)&gt;0,MAX(AC153,AE153,AG153),0)</f>
        <v>615</v>
      </c>
      <c r="AJ153" s="93">
        <v>3</v>
      </c>
      <c r="AK153" s="73">
        <f>IF(H153&lt;50,1.955,VLOOKUP(H153,'Reshel H'!$A$8:$E$133,IF(AV153&lt;0.25,2,IF(AV153&lt;0.5,3,IF(AV153&lt;0.75,4,5)))))</f>
        <v>0.889</v>
      </c>
      <c r="AL153" s="74">
        <f>IF(C153&lt;40,1,VLOOKUP(C153,'Reshel H'!$G$8:$H$59,2))</f>
        <v>1</v>
      </c>
      <c r="AM153" s="75">
        <f>AI153*AK153*AL153</f>
        <v>546.735</v>
      </c>
      <c r="AN153" s="96">
        <v>190</v>
      </c>
      <c r="AO153" s="76">
        <v>0</v>
      </c>
      <c r="AP153" s="76">
        <v>200</v>
      </c>
      <c r="AQ153" s="76">
        <v>0</v>
      </c>
      <c r="AR153" s="76">
        <v>200</v>
      </c>
      <c r="AS153" s="77" t="s">
        <v>23</v>
      </c>
      <c r="AV153" s="43">
        <f>MOD(H153,1)</f>
        <v>0.29999999999999716</v>
      </c>
    </row>
    <row r="154" spans="1:48" s="20" customFormat="1" ht="19.5" customHeight="1">
      <c r="A154" s="62">
        <f t="shared" si="53"/>
        <v>112</v>
      </c>
      <c r="B154" s="78" t="s">
        <v>213</v>
      </c>
      <c r="C154" s="79">
        <v>28</v>
      </c>
      <c r="D154" s="80" t="s">
        <v>159</v>
      </c>
      <c r="E154" s="86" t="s">
        <v>60</v>
      </c>
      <c r="F154" s="87">
        <v>31307</v>
      </c>
      <c r="G154" s="82" t="s">
        <v>16</v>
      </c>
      <c r="H154" s="65">
        <v>108.1</v>
      </c>
      <c r="I154" s="66">
        <v>110</v>
      </c>
      <c r="J154" s="60">
        <v>110</v>
      </c>
      <c r="K154" s="67" t="s">
        <v>24</v>
      </c>
      <c r="L154" s="68">
        <v>270</v>
      </c>
      <c r="M154" s="69">
        <f aca="true" t="shared" si="91" ref="M154:M161">IF(L154&lt;0,0,FLOOR(L154,2.5))</f>
        <v>270</v>
      </c>
      <c r="N154" s="68">
        <v>285</v>
      </c>
      <c r="O154" s="69">
        <f aca="true" t="shared" si="92" ref="O154:O161">IF(N154&lt;0,0,FLOOR(N154,2.5))</f>
        <v>285</v>
      </c>
      <c r="P154" s="68">
        <v>300</v>
      </c>
      <c r="Q154" s="69">
        <f aca="true" t="shared" si="93" ref="Q154:Q161">IF(P154&lt;0,0,FLOOR(P154,2.5))</f>
        <v>300</v>
      </c>
      <c r="R154" s="70"/>
      <c r="S154" s="67" t="s">
        <v>24</v>
      </c>
      <c r="T154" s="68">
        <v>140</v>
      </c>
      <c r="U154" s="69">
        <f aca="true" t="shared" si="94" ref="U154:U161">IF(T154&lt;0,0,FLOOR(T154,2.5))</f>
        <v>140</v>
      </c>
      <c r="V154" s="68">
        <v>155</v>
      </c>
      <c r="W154" s="69">
        <f aca="true" t="shared" si="95" ref="W154:W161">IF(V154&lt;0,0,FLOOR(V154,2.5))</f>
        <v>155</v>
      </c>
      <c r="X154" s="68">
        <v>-162.5</v>
      </c>
      <c r="Y154" s="69">
        <f aca="true" t="shared" si="96" ref="Y154:Y161">IF(X154&lt;0,0,FLOOR(X154,2.5))</f>
        <v>0</v>
      </c>
      <c r="Z154" s="70"/>
      <c r="AA154" s="71">
        <f aca="true" t="shared" si="97" ref="AA154:AA161">IF(MAX(M154,O154,Q154)&gt;0,MAX(M154,O154,Q154),0)+IF(MAX(U154,W154,Y154)&gt;0,MAX(U154,W154,Y154),0)</f>
        <v>455</v>
      </c>
      <c r="AB154" s="68">
        <v>260</v>
      </c>
      <c r="AC154" s="69">
        <f aca="true" t="shared" si="98" ref="AC154:AC161">IF(AB154&lt;0,0,FLOOR(AB154,2.5))</f>
        <v>260</v>
      </c>
      <c r="AD154" s="68">
        <v>290</v>
      </c>
      <c r="AE154" s="69">
        <f aca="true" t="shared" si="99" ref="AE154:AE161">IF(AD154&lt;0,0,FLOOR(AD154,2.5))</f>
        <v>290</v>
      </c>
      <c r="AF154" s="68">
        <v>-310</v>
      </c>
      <c r="AG154" s="69">
        <f aca="true" t="shared" si="100" ref="AG154:AG161">IF(AF154&lt;0,0,FLOOR(AF154,2.5))</f>
        <v>0</v>
      </c>
      <c r="AH154" s="70"/>
      <c r="AI154" s="72">
        <f aca="true" t="shared" si="101" ref="AI154:AI161">AA154+IF(MAX(AC154,AE154,AG154)&gt;0,MAX(AC154,AE154,AG154),0)</f>
        <v>745</v>
      </c>
      <c r="AJ154" s="93">
        <v>1</v>
      </c>
      <c r="AK154" s="73">
        <f>IF(H154&lt;50,1.955,VLOOKUP(H154,'Reshel H'!$A$8:$E$133,IF(AV154&lt;0.25,2,IF(AV154&lt;0.5,3,IF(AV154&lt;0.75,4,5)))))</f>
        <v>0.89</v>
      </c>
      <c r="AL154" s="74">
        <f>IF(C154&lt;40,1,VLOOKUP(C154,'Reshel H'!$G$8:$H$59,2))</f>
        <v>1</v>
      </c>
      <c r="AM154" s="75">
        <f aca="true" t="shared" si="102" ref="AM154:AM161">AI154*AK154*AL154</f>
        <v>663.05</v>
      </c>
      <c r="AN154" s="96">
        <v>300</v>
      </c>
      <c r="AO154" s="76">
        <v>0</v>
      </c>
      <c r="AP154" s="76">
        <v>320</v>
      </c>
      <c r="AQ154" s="76">
        <v>0</v>
      </c>
      <c r="AR154" s="76">
        <v>320</v>
      </c>
      <c r="AS154" s="77" t="s">
        <v>23</v>
      </c>
      <c r="AV154" s="43">
        <f aca="true" t="shared" si="103" ref="AV154:AV161">MOD(H154,1)</f>
        <v>0.09999999999999432</v>
      </c>
    </row>
    <row r="155" spans="1:48" s="20" customFormat="1" ht="19.5" customHeight="1">
      <c r="A155" s="62">
        <f t="shared" si="53"/>
        <v>113</v>
      </c>
      <c r="B155" s="78" t="s">
        <v>214</v>
      </c>
      <c r="C155" s="79">
        <v>30</v>
      </c>
      <c r="D155" s="80" t="s">
        <v>159</v>
      </c>
      <c r="E155" s="86" t="s">
        <v>60</v>
      </c>
      <c r="F155" s="87">
        <v>29479</v>
      </c>
      <c r="G155" s="82" t="s">
        <v>16</v>
      </c>
      <c r="H155" s="65">
        <v>106.5</v>
      </c>
      <c r="I155" s="66">
        <v>110</v>
      </c>
      <c r="J155" s="60">
        <v>110</v>
      </c>
      <c r="K155" s="67" t="s">
        <v>303</v>
      </c>
      <c r="L155" s="68">
        <v>200</v>
      </c>
      <c r="M155" s="69">
        <f t="shared" si="91"/>
        <v>200</v>
      </c>
      <c r="N155" s="68">
        <v>220</v>
      </c>
      <c r="O155" s="69">
        <f t="shared" si="92"/>
        <v>220</v>
      </c>
      <c r="P155" s="68">
        <v>240</v>
      </c>
      <c r="Q155" s="69">
        <f t="shared" si="93"/>
        <v>240</v>
      </c>
      <c r="R155" s="70"/>
      <c r="S155" s="67" t="s">
        <v>33</v>
      </c>
      <c r="T155" s="68">
        <v>160</v>
      </c>
      <c r="U155" s="69">
        <f t="shared" si="94"/>
        <v>160</v>
      </c>
      <c r="V155" s="68">
        <v>175</v>
      </c>
      <c r="W155" s="69">
        <f t="shared" si="95"/>
        <v>175</v>
      </c>
      <c r="X155" s="68">
        <v>-180</v>
      </c>
      <c r="Y155" s="69">
        <f t="shared" si="96"/>
        <v>0</v>
      </c>
      <c r="Z155" s="70"/>
      <c r="AA155" s="71">
        <f t="shared" si="97"/>
        <v>415</v>
      </c>
      <c r="AB155" s="68">
        <v>200</v>
      </c>
      <c r="AC155" s="69">
        <f t="shared" si="98"/>
        <v>200</v>
      </c>
      <c r="AD155" s="68">
        <v>220</v>
      </c>
      <c r="AE155" s="69">
        <f t="shared" si="99"/>
        <v>220</v>
      </c>
      <c r="AF155" s="68">
        <v>-240</v>
      </c>
      <c r="AG155" s="69">
        <f t="shared" si="100"/>
        <v>0</v>
      </c>
      <c r="AH155" s="70"/>
      <c r="AI155" s="72">
        <f t="shared" si="101"/>
        <v>635</v>
      </c>
      <c r="AJ155" s="93">
        <v>2</v>
      </c>
      <c r="AK155" s="73">
        <f>IF(H155&lt;50,1.955,VLOOKUP(H155,'Reshel H'!$A$8:$E$133,IF(AV155&lt;0.25,2,IF(AV155&lt;0.5,3,IF(AV155&lt;0.75,4,5)))))</f>
        <v>0.894</v>
      </c>
      <c r="AL155" s="74">
        <f>IF(C155&lt;40,1,VLOOKUP(C155,'Reshel H'!$G$8:$H$59,2))</f>
        <v>1</v>
      </c>
      <c r="AM155" s="75">
        <f t="shared" si="102"/>
        <v>567.69</v>
      </c>
      <c r="AN155" s="96">
        <v>295</v>
      </c>
      <c r="AO155" s="76">
        <v>0</v>
      </c>
      <c r="AP155" s="76">
        <v>317.5</v>
      </c>
      <c r="AQ155" s="76">
        <v>0</v>
      </c>
      <c r="AR155" s="76">
        <v>317.5</v>
      </c>
      <c r="AS155" s="77" t="s">
        <v>23</v>
      </c>
      <c r="AV155" s="43">
        <f t="shared" si="103"/>
        <v>0.5</v>
      </c>
    </row>
    <row r="156" spans="1:48" s="131" customFormat="1" ht="19.5" customHeight="1">
      <c r="A156" s="129"/>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row>
    <row r="157" spans="1:48" s="20" customFormat="1" ht="19.5" customHeight="1">
      <c r="A157" s="62">
        <f>A155+1</f>
        <v>114</v>
      </c>
      <c r="B157" s="78" t="s">
        <v>315</v>
      </c>
      <c r="C157" s="79">
        <v>41</v>
      </c>
      <c r="D157" s="80" t="s">
        <v>73</v>
      </c>
      <c r="E157" s="86" t="s">
        <v>60</v>
      </c>
      <c r="F157" s="87">
        <v>26674</v>
      </c>
      <c r="G157" s="82" t="s">
        <v>316</v>
      </c>
      <c r="H157" s="65">
        <v>104.5</v>
      </c>
      <c r="I157" s="66">
        <v>110</v>
      </c>
      <c r="J157" s="60" t="s">
        <v>97</v>
      </c>
      <c r="K157" s="67" t="s">
        <v>319</v>
      </c>
      <c r="L157" s="68">
        <v>-200</v>
      </c>
      <c r="M157" s="69">
        <f>IF(L157&lt;0,0,FLOOR(L157,2.5))</f>
        <v>0</v>
      </c>
      <c r="N157" s="68">
        <v>200</v>
      </c>
      <c r="O157" s="69">
        <f>IF(N157&lt;0,0,FLOOR(N157,2.5))</f>
        <v>200</v>
      </c>
      <c r="P157" s="68">
        <v>220</v>
      </c>
      <c r="Q157" s="69">
        <f>IF(P157&lt;0,0,FLOOR(P157,2.5))</f>
        <v>220</v>
      </c>
      <c r="R157" s="70"/>
      <c r="S157" s="67" t="s">
        <v>33</v>
      </c>
      <c r="T157" s="68">
        <v>140</v>
      </c>
      <c r="U157" s="69">
        <f>IF(T157&lt;0,0,FLOOR(T157,2.5))</f>
        <v>140</v>
      </c>
      <c r="V157" s="68"/>
      <c r="W157" s="69">
        <f>IF(V157&lt;0,0,FLOOR(V157,2.5))</f>
        <v>0</v>
      </c>
      <c r="X157" s="68"/>
      <c r="Y157" s="69">
        <f>IF(X157&lt;0,0,FLOOR(X157,2.5))</f>
        <v>0</v>
      </c>
      <c r="Z157" s="70"/>
      <c r="AA157" s="71">
        <f>IF(MAX(M157,O157,Q157)&gt;0,MAX(M157,O157,Q157),0)+IF(MAX(U157,W157,Y157)&gt;0,MAX(U157,W157,Y157),0)</f>
        <v>360</v>
      </c>
      <c r="AB157" s="68">
        <v>220</v>
      </c>
      <c r="AC157" s="69">
        <f>IF(AB157&lt;0,0,FLOOR(AB157,2.5))</f>
        <v>220</v>
      </c>
      <c r="AD157" s="68">
        <v>230</v>
      </c>
      <c r="AE157" s="69">
        <f>IF(AD157&lt;0,0,FLOOR(AD157,2.5))</f>
        <v>230</v>
      </c>
      <c r="AF157" s="68">
        <v>240</v>
      </c>
      <c r="AG157" s="69">
        <f>IF(AF157&lt;0,0,FLOOR(AF157,2.5))</f>
        <v>240</v>
      </c>
      <c r="AH157" s="70"/>
      <c r="AI157" s="72">
        <f>AA157+IF(MAX(AC157,AE157,AG157)&gt;0,MAX(AC157,AE157,AG157),0)</f>
        <v>600</v>
      </c>
      <c r="AJ157" s="93">
        <v>2</v>
      </c>
      <c r="AK157" s="73">
        <f>IF(H157&lt;50,1.955,VLOOKUP(H157,'Reshel H'!$A$8:$E$133,IF(AV157&lt;0.25,2,IF(AV157&lt;0.5,3,IF(AV157&lt;0.75,4,5)))))</f>
        <v>0.899</v>
      </c>
      <c r="AL157" s="74">
        <f>IF(C157&lt;40,1,VLOOKUP(C157,'Reshel H'!$G$8:$H$59,2))</f>
        <v>1.01</v>
      </c>
      <c r="AM157" s="75">
        <f>AI157*AK157*AL157</f>
        <v>544.794</v>
      </c>
      <c r="AN157" s="96">
        <v>295</v>
      </c>
      <c r="AO157" s="76">
        <v>0</v>
      </c>
      <c r="AP157" s="76">
        <v>317.5</v>
      </c>
      <c r="AQ157" s="76">
        <v>0</v>
      </c>
      <c r="AR157" s="76">
        <v>317.5</v>
      </c>
      <c r="AS157" s="77" t="s">
        <v>23</v>
      </c>
      <c r="AV157" s="43">
        <f>MOD(H157,1)</f>
        <v>0.5</v>
      </c>
    </row>
    <row r="158" spans="1:48" s="20" customFormat="1" ht="19.5" customHeight="1">
      <c r="A158" s="62">
        <f t="shared" si="53"/>
        <v>115</v>
      </c>
      <c r="B158" s="78" t="s">
        <v>215</v>
      </c>
      <c r="C158" s="79">
        <v>42</v>
      </c>
      <c r="D158" s="80" t="s">
        <v>159</v>
      </c>
      <c r="E158" s="86" t="s">
        <v>60</v>
      </c>
      <c r="F158" s="87">
        <v>26454</v>
      </c>
      <c r="G158" s="82" t="s">
        <v>19</v>
      </c>
      <c r="H158" s="65">
        <v>105.1</v>
      </c>
      <c r="I158" s="66">
        <v>110</v>
      </c>
      <c r="J158" s="60">
        <v>110</v>
      </c>
      <c r="K158" s="67" t="s">
        <v>319</v>
      </c>
      <c r="L158" s="68">
        <v>240</v>
      </c>
      <c r="M158" s="69">
        <f t="shared" si="91"/>
        <v>240</v>
      </c>
      <c r="N158" s="68">
        <v>260</v>
      </c>
      <c r="O158" s="69">
        <f t="shared" si="92"/>
        <v>260</v>
      </c>
      <c r="P158" s="68">
        <v>273</v>
      </c>
      <c r="Q158" s="69">
        <f t="shared" si="93"/>
        <v>272.5</v>
      </c>
      <c r="R158" s="70"/>
      <c r="S158" s="67" t="s">
        <v>33</v>
      </c>
      <c r="T158" s="68">
        <v>160</v>
      </c>
      <c r="U158" s="69">
        <f t="shared" si="94"/>
        <v>160</v>
      </c>
      <c r="V158" s="68">
        <v>180</v>
      </c>
      <c r="W158" s="69">
        <f t="shared" si="95"/>
        <v>180</v>
      </c>
      <c r="X158" s="68">
        <v>187.5</v>
      </c>
      <c r="Y158" s="69">
        <f t="shared" si="96"/>
        <v>187.5</v>
      </c>
      <c r="Z158" s="70">
        <v>-200.5</v>
      </c>
      <c r="AA158" s="71">
        <f t="shared" si="97"/>
        <v>460</v>
      </c>
      <c r="AB158" s="68">
        <v>240</v>
      </c>
      <c r="AC158" s="69">
        <f t="shared" si="98"/>
        <v>240</v>
      </c>
      <c r="AD158" s="68">
        <v>267.5</v>
      </c>
      <c r="AE158" s="69">
        <f t="shared" si="99"/>
        <v>267.5</v>
      </c>
      <c r="AF158" s="68"/>
      <c r="AG158" s="69">
        <f t="shared" si="100"/>
        <v>0</v>
      </c>
      <c r="AH158" s="70"/>
      <c r="AI158" s="72">
        <f t="shared" si="101"/>
        <v>727.5</v>
      </c>
      <c r="AJ158" s="93">
        <v>1</v>
      </c>
      <c r="AK158" s="73">
        <f>IF(H158&lt;50,1.955,VLOOKUP(H158,'Reshel H'!$A$8:$E$133,IF(AV158&lt;0.25,2,IF(AV158&lt;0.5,3,IF(AV158&lt;0.75,4,5)))))</f>
        <v>0.898</v>
      </c>
      <c r="AL158" s="74">
        <f>IF(C158&lt;40,1,VLOOKUP(C158,'Reshel H'!$G$8:$H$59,2))</f>
        <v>1.02</v>
      </c>
      <c r="AM158" s="75">
        <f t="shared" si="102"/>
        <v>666.3609</v>
      </c>
      <c r="AN158" s="96">
        <v>260</v>
      </c>
      <c r="AO158" s="76">
        <v>0</v>
      </c>
      <c r="AP158" s="76">
        <v>280</v>
      </c>
      <c r="AQ158" s="76">
        <v>0</v>
      </c>
      <c r="AR158" s="76">
        <v>280</v>
      </c>
      <c r="AS158" s="77" t="s">
        <v>23</v>
      </c>
      <c r="AV158" s="43">
        <f t="shared" si="103"/>
        <v>0.09999999999999432</v>
      </c>
    </row>
    <row r="159" spans="1:48" s="20" customFormat="1" ht="19.5" customHeight="1" hidden="1">
      <c r="A159" s="62">
        <f t="shared" si="53"/>
        <v>116</v>
      </c>
      <c r="B159" s="78" t="s">
        <v>211</v>
      </c>
      <c r="C159" s="79">
        <v>43</v>
      </c>
      <c r="D159" s="80" t="s">
        <v>159</v>
      </c>
      <c r="E159" s="86" t="s">
        <v>60</v>
      </c>
      <c r="F159" s="87">
        <v>25838</v>
      </c>
      <c r="G159" s="82" t="s">
        <v>19</v>
      </c>
      <c r="H159" s="65"/>
      <c r="I159" s="66">
        <v>110</v>
      </c>
      <c r="J159" s="60" t="s">
        <v>97</v>
      </c>
      <c r="K159" s="67" t="s">
        <v>24</v>
      </c>
      <c r="L159" s="68"/>
      <c r="M159" s="69">
        <f t="shared" si="91"/>
        <v>0</v>
      </c>
      <c r="N159" s="68"/>
      <c r="O159" s="69">
        <f t="shared" si="92"/>
        <v>0</v>
      </c>
      <c r="P159" s="68"/>
      <c r="Q159" s="69">
        <f t="shared" si="93"/>
        <v>0</v>
      </c>
      <c r="R159" s="70"/>
      <c r="S159" s="67" t="s">
        <v>24</v>
      </c>
      <c r="T159" s="68"/>
      <c r="U159" s="69">
        <f t="shared" si="94"/>
        <v>0</v>
      </c>
      <c r="V159" s="68"/>
      <c r="W159" s="69">
        <f t="shared" si="95"/>
        <v>0</v>
      </c>
      <c r="X159" s="68"/>
      <c r="Y159" s="69">
        <f t="shared" si="96"/>
        <v>0</v>
      </c>
      <c r="Z159" s="70"/>
      <c r="AA159" s="71">
        <f t="shared" si="97"/>
        <v>0</v>
      </c>
      <c r="AB159" s="68"/>
      <c r="AC159" s="69">
        <f t="shared" si="98"/>
        <v>0</v>
      </c>
      <c r="AD159" s="68"/>
      <c r="AE159" s="69">
        <f t="shared" si="99"/>
        <v>0</v>
      </c>
      <c r="AF159" s="68"/>
      <c r="AG159" s="69">
        <f t="shared" si="100"/>
        <v>0</v>
      </c>
      <c r="AH159" s="70"/>
      <c r="AI159" s="72">
        <f t="shared" si="101"/>
        <v>0</v>
      </c>
      <c r="AJ159" s="93">
        <v>2</v>
      </c>
      <c r="AK159" s="73">
        <f>IF(H159&lt;50,1.955,VLOOKUP(H159,'Reshel H'!$A$8:$E$133,IF(AV159&lt;0.25,2,IF(AV159&lt;0.5,3,IF(AV159&lt;0.75,4,5)))))</f>
        <v>1.955</v>
      </c>
      <c r="AL159" s="74">
        <f>IF(C159&lt;40,1,VLOOKUP(C159,'Reshel H'!$G$8:$H$59,2))</f>
        <v>1.031</v>
      </c>
      <c r="AM159" s="75">
        <f t="shared" si="102"/>
        <v>0</v>
      </c>
      <c r="AN159" s="96">
        <v>200</v>
      </c>
      <c r="AO159" s="76">
        <v>0</v>
      </c>
      <c r="AP159" s="76">
        <v>200</v>
      </c>
      <c r="AQ159" s="76">
        <v>0</v>
      </c>
      <c r="AR159" s="76">
        <v>200</v>
      </c>
      <c r="AS159" s="77" t="s">
        <v>23</v>
      </c>
      <c r="AV159" s="43">
        <f t="shared" si="103"/>
        <v>0</v>
      </c>
    </row>
    <row r="160" spans="1:48" s="20" customFormat="1" ht="19.5" customHeight="1">
      <c r="A160" s="62">
        <f t="shared" si="53"/>
        <v>117</v>
      </c>
      <c r="B160" s="78" t="s">
        <v>216</v>
      </c>
      <c r="C160" s="79">
        <v>45</v>
      </c>
      <c r="D160" s="80" t="s">
        <v>159</v>
      </c>
      <c r="E160" s="86" t="s">
        <v>60</v>
      </c>
      <c r="F160" s="87">
        <v>25037</v>
      </c>
      <c r="G160" s="82" t="s">
        <v>29</v>
      </c>
      <c r="H160" s="65">
        <v>107.7</v>
      </c>
      <c r="I160" s="66">
        <v>110</v>
      </c>
      <c r="J160" s="60">
        <v>110</v>
      </c>
      <c r="K160" s="67" t="s">
        <v>319</v>
      </c>
      <c r="L160" s="68">
        <v>220</v>
      </c>
      <c r="M160" s="69">
        <f t="shared" si="91"/>
        <v>220</v>
      </c>
      <c r="N160" s="68">
        <v>-240</v>
      </c>
      <c r="O160" s="69">
        <f t="shared" si="92"/>
        <v>0</v>
      </c>
      <c r="P160" s="68">
        <v>250</v>
      </c>
      <c r="Q160" s="69">
        <f t="shared" si="93"/>
        <v>250</v>
      </c>
      <c r="R160" s="70"/>
      <c r="S160" s="67" t="s">
        <v>24</v>
      </c>
      <c r="T160" s="68">
        <v>145</v>
      </c>
      <c r="U160" s="69">
        <f t="shared" si="94"/>
        <v>145</v>
      </c>
      <c r="V160" s="68">
        <v>-150</v>
      </c>
      <c r="W160" s="69">
        <f t="shared" si="95"/>
        <v>0</v>
      </c>
      <c r="X160" s="68">
        <v>-157.5</v>
      </c>
      <c r="Y160" s="69">
        <f t="shared" si="96"/>
        <v>0</v>
      </c>
      <c r="Z160" s="70"/>
      <c r="AA160" s="71">
        <f t="shared" si="97"/>
        <v>395</v>
      </c>
      <c r="AB160" s="68">
        <v>237.5</v>
      </c>
      <c r="AC160" s="69">
        <f t="shared" si="98"/>
        <v>237.5</v>
      </c>
      <c r="AD160" s="68">
        <v>252.5</v>
      </c>
      <c r="AE160" s="69">
        <f t="shared" si="99"/>
        <v>252.5</v>
      </c>
      <c r="AF160" s="68">
        <v>262.5</v>
      </c>
      <c r="AG160" s="69">
        <f t="shared" si="100"/>
        <v>262.5</v>
      </c>
      <c r="AH160" s="70"/>
      <c r="AI160" s="72">
        <f t="shared" si="101"/>
        <v>657.5</v>
      </c>
      <c r="AJ160" s="93">
        <v>2</v>
      </c>
      <c r="AK160" s="73">
        <f>IF(H160&lt;50,1.955,VLOOKUP(H160,'Reshel H'!$A$8:$E$133,IF(AV160&lt;0.25,2,IF(AV160&lt;0.5,3,IF(AV160&lt;0.75,4,5)))))</f>
        <v>0.891</v>
      </c>
      <c r="AL160" s="74">
        <f>IF(C160&lt;40,1,VLOOKUP(C160,'Reshel H'!$G$8:$H$59,2))</f>
        <v>1.055</v>
      </c>
      <c r="AM160" s="75">
        <f t="shared" si="102"/>
        <v>618.0532874999999</v>
      </c>
      <c r="AN160" s="96">
        <v>160</v>
      </c>
      <c r="AO160" s="76">
        <v>0</v>
      </c>
      <c r="AP160" s="76">
        <v>170</v>
      </c>
      <c r="AQ160" s="76">
        <v>0</v>
      </c>
      <c r="AR160" s="76">
        <v>170</v>
      </c>
      <c r="AS160" s="77" t="s">
        <v>23</v>
      </c>
      <c r="AV160" s="43">
        <f t="shared" si="103"/>
        <v>0.7000000000000028</v>
      </c>
    </row>
    <row r="161" spans="1:48" s="20" customFormat="1" ht="19.5" customHeight="1">
      <c r="A161" s="62">
        <f t="shared" si="53"/>
        <v>118</v>
      </c>
      <c r="B161" s="78" t="s">
        <v>217</v>
      </c>
      <c r="C161" s="79">
        <v>48</v>
      </c>
      <c r="D161" s="80" t="s">
        <v>159</v>
      </c>
      <c r="E161" s="86" t="s">
        <v>60</v>
      </c>
      <c r="F161" s="87">
        <v>24145</v>
      </c>
      <c r="G161" s="82" t="s">
        <v>29</v>
      </c>
      <c r="H161" s="65">
        <v>107.9</v>
      </c>
      <c r="I161" s="66">
        <v>110</v>
      </c>
      <c r="J161" s="60">
        <v>110</v>
      </c>
      <c r="K161" s="67" t="s">
        <v>319</v>
      </c>
      <c r="L161" s="68">
        <v>190</v>
      </c>
      <c r="M161" s="69">
        <f t="shared" si="91"/>
        <v>190</v>
      </c>
      <c r="N161" s="68">
        <v>200</v>
      </c>
      <c r="O161" s="69">
        <f t="shared" si="92"/>
        <v>200</v>
      </c>
      <c r="P161" s="68">
        <v>210</v>
      </c>
      <c r="Q161" s="69">
        <f t="shared" si="93"/>
        <v>210</v>
      </c>
      <c r="R161" s="70"/>
      <c r="S161" s="67" t="s">
        <v>33</v>
      </c>
      <c r="T161" s="68">
        <v>145</v>
      </c>
      <c r="U161" s="69">
        <f t="shared" si="94"/>
        <v>145</v>
      </c>
      <c r="V161" s="68">
        <v>-152.5</v>
      </c>
      <c r="W161" s="69">
        <f t="shared" si="95"/>
        <v>0</v>
      </c>
      <c r="X161" s="68">
        <v>152.5</v>
      </c>
      <c r="Y161" s="69">
        <f t="shared" si="96"/>
        <v>152.5</v>
      </c>
      <c r="Z161" s="70"/>
      <c r="AA161" s="71">
        <f t="shared" si="97"/>
        <v>362.5</v>
      </c>
      <c r="AB161" s="68">
        <v>190</v>
      </c>
      <c r="AC161" s="69">
        <f t="shared" si="98"/>
        <v>190</v>
      </c>
      <c r="AD161" s="68">
        <v>215</v>
      </c>
      <c r="AE161" s="69">
        <f t="shared" si="99"/>
        <v>215</v>
      </c>
      <c r="AF161" s="68">
        <v>220</v>
      </c>
      <c r="AG161" s="69">
        <f t="shared" si="100"/>
        <v>220</v>
      </c>
      <c r="AH161" s="70"/>
      <c r="AI161" s="72">
        <f t="shared" si="101"/>
        <v>582.5</v>
      </c>
      <c r="AJ161" s="93">
        <v>3</v>
      </c>
      <c r="AK161" s="73">
        <f>IF(H161&lt;50,1.955,VLOOKUP(H161,'Reshel H'!$A$8:$E$133,IF(AV161&lt;0.25,2,IF(AV161&lt;0.5,3,IF(AV161&lt;0.75,4,5)))))</f>
        <v>0.89</v>
      </c>
      <c r="AL161" s="74">
        <f>IF(C161&lt;40,1,VLOOKUP(C161,'Reshel H'!$G$8:$H$59,2))</f>
        <v>1.097</v>
      </c>
      <c r="AM161" s="75">
        <f t="shared" si="102"/>
        <v>568.712225</v>
      </c>
      <c r="AN161" s="96">
        <v>250</v>
      </c>
      <c r="AO161" s="76">
        <v>0</v>
      </c>
      <c r="AP161" s="76">
        <v>290</v>
      </c>
      <c r="AQ161" s="76">
        <v>0</v>
      </c>
      <c r="AR161" s="76">
        <v>290</v>
      </c>
      <c r="AS161" s="77" t="s">
        <v>23</v>
      </c>
      <c r="AV161" s="43">
        <f t="shared" si="103"/>
        <v>0.9000000000000057</v>
      </c>
    </row>
    <row r="162" spans="1:48" s="20" customFormat="1" ht="19.5" customHeight="1">
      <c r="A162" s="62">
        <f>A161+1</f>
        <v>119</v>
      </c>
      <c r="B162" s="78" t="s">
        <v>107</v>
      </c>
      <c r="C162" s="79">
        <v>47</v>
      </c>
      <c r="D162" s="80" t="s">
        <v>36</v>
      </c>
      <c r="E162" s="86" t="s">
        <v>60</v>
      </c>
      <c r="F162" s="87">
        <v>24486</v>
      </c>
      <c r="G162" s="82" t="s">
        <v>29</v>
      </c>
      <c r="H162" s="65">
        <v>107.5</v>
      </c>
      <c r="I162" s="66">
        <v>110</v>
      </c>
      <c r="J162" s="60">
        <v>110</v>
      </c>
      <c r="K162" s="67" t="s">
        <v>311</v>
      </c>
      <c r="L162" s="68">
        <v>235</v>
      </c>
      <c r="M162" s="69">
        <f>IF(L162&lt;0,0,FLOOR(L162,2.5))</f>
        <v>235</v>
      </c>
      <c r="N162" s="68">
        <v>250</v>
      </c>
      <c r="O162" s="69">
        <f>IF(N162&lt;0,0,FLOOR(N162,2.5))</f>
        <v>250</v>
      </c>
      <c r="P162" s="68">
        <v>260</v>
      </c>
      <c r="Q162" s="69">
        <f>IF(P162&lt;0,0,FLOOR(P162,2.5))</f>
        <v>260</v>
      </c>
      <c r="R162" s="70"/>
      <c r="S162" s="67" t="s">
        <v>24</v>
      </c>
      <c r="T162" s="68">
        <v>145</v>
      </c>
      <c r="U162" s="69">
        <f>IF(T162&lt;0,0,FLOOR(T162,2.5))</f>
        <v>145</v>
      </c>
      <c r="V162" s="68">
        <v>-155</v>
      </c>
      <c r="W162" s="69">
        <f>IF(V162&lt;0,0,FLOOR(V162,2.5))</f>
        <v>0</v>
      </c>
      <c r="X162" s="68">
        <v>160</v>
      </c>
      <c r="Y162" s="69">
        <f>IF(X162&lt;0,0,FLOOR(X162,2.5))</f>
        <v>160</v>
      </c>
      <c r="Z162" s="70"/>
      <c r="AA162" s="71">
        <f>IF(MAX(M162,O162,Q162)&gt;0,MAX(M162,O162,Q162),0)+IF(MAX(U162,W162,Y162)&gt;0,MAX(U162,W162,Y162),0)</f>
        <v>420</v>
      </c>
      <c r="AB162" s="68">
        <v>235</v>
      </c>
      <c r="AC162" s="69">
        <f>IF(AB162&lt;0,0,FLOOR(AB162,2.5))</f>
        <v>235</v>
      </c>
      <c r="AD162" s="68">
        <v>250</v>
      </c>
      <c r="AE162" s="69">
        <f>IF(AD162&lt;0,0,FLOOR(AD162,2.5))</f>
        <v>250</v>
      </c>
      <c r="AF162" s="68">
        <v>265</v>
      </c>
      <c r="AG162" s="69">
        <f>IF(AF162&lt;0,0,FLOOR(AF162,2.5))</f>
        <v>265</v>
      </c>
      <c r="AH162" s="70"/>
      <c r="AI162" s="72">
        <f>AA162+IF(MAX(AC162,AE162,AG162)&gt;0,MAX(AC162,AE162,AG162),0)</f>
        <v>685</v>
      </c>
      <c r="AJ162" s="93">
        <v>1</v>
      </c>
      <c r="AK162" s="73">
        <f>IF(H162&lt;50,1.955,VLOOKUP(H162,'Reshel H'!$A$8:$E$133,IF(AV162&lt;0.25,2,IF(AV162&lt;0.5,3,IF(AV162&lt;0.75,4,5)))))</f>
        <v>0.891</v>
      </c>
      <c r="AL162" s="74">
        <f>IF(C162&lt;40,1,VLOOKUP(C162,'Reshel H'!$G$8:$H$59,2))</f>
        <v>1.082</v>
      </c>
      <c r="AM162" s="75">
        <f>AI162*AK162*AL162</f>
        <v>660.3824700000001</v>
      </c>
      <c r="AN162" s="96">
        <v>200</v>
      </c>
      <c r="AO162" s="76">
        <v>0</v>
      </c>
      <c r="AP162" s="76">
        <v>210</v>
      </c>
      <c r="AQ162" s="76">
        <v>0</v>
      </c>
      <c r="AR162" s="76">
        <v>210</v>
      </c>
      <c r="AS162" s="77" t="s">
        <v>23</v>
      </c>
      <c r="AV162" s="43">
        <f>MOD(H162,1)</f>
        <v>0.5</v>
      </c>
    </row>
    <row r="163" spans="1:48" s="20" customFormat="1" ht="19.5" customHeight="1">
      <c r="A163" s="62">
        <f t="shared" si="53"/>
        <v>120</v>
      </c>
      <c r="B163" s="78" t="s">
        <v>109</v>
      </c>
      <c r="C163" s="79">
        <v>54</v>
      </c>
      <c r="D163" s="80" t="s">
        <v>36</v>
      </c>
      <c r="E163" s="86" t="s">
        <v>60</v>
      </c>
      <c r="F163" s="87">
        <v>21911</v>
      </c>
      <c r="G163" s="82" t="s">
        <v>25</v>
      </c>
      <c r="H163" s="65">
        <v>101.4</v>
      </c>
      <c r="I163" s="66">
        <v>110</v>
      </c>
      <c r="J163" s="60" t="s">
        <v>223</v>
      </c>
      <c r="K163" s="67" t="s">
        <v>311</v>
      </c>
      <c r="L163" s="68">
        <v>110</v>
      </c>
      <c r="M163" s="69">
        <f>IF(L163&lt;0,0,FLOOR(L163,2.5))</f>
        <v>110</v>
      </c>
      <c r="N163" s="68">
        <v>120</v>
      </c>
      <c r="O163" s="69">
        <f>IF(N163&lt;0,0,FLOOR(N163,2.5))</f>
        <v>120</v>
      </c>
      <c r="P163" s="68"/>
      <c r="Q163" s="69">
        <f>IF(P163&lt;0,0,FLOOR(P163,2.5))</f>
        <v>0</v>
      </c>
      <c r="R163" s="70"/>
      <c r="S163" s="67" t="s">
        <v>33</v>
      </c>
      <c r="T163" s="68">
        <v>100</v>
      </c>
      <c r="U163" s="69">
        <f>IF(T163&lt;0,0,FLOOR(T163,2.5))</f>
        <v>100</v>
      </c>
      <c r="V163" s="68">
        <v>110</v>
      </c>
      <c r="W163" s="69">
        <f>IF(V163&lt;0,0,FLOOR(V163,2.5))</f>
        <v>110</v>
      </c>
      <c r="X163" s="68">
        <v>-115</v>
      </c>
      <c r="Y163" s="69">
        <f>IF(X163&lt;0,0,FLOOR(X163,2.5))</f>
        <v>0</v>
      </c>
      <c r="Z163" s="70"/>
      <c r="AA163" s="71">
        <f>IF(MAX(M163,O163,Q163)&gt;0,MAX(M163,O163,Q163),0)+IF(MAX(U163,W163,Y163)&gt;0,MAX(U163,W163,Y163),0)</f>
        <v>230</v>
      </c>
      <c r="AB163" s="68">
        <v>120</v>
      </c>
      <c r="AC163" s="69">
        <f>IF(AB163&lt;0,0,FLOOR(AB163,2.5))</f>
        <v>120</v>
      </c>
      <c r="AD163" s="68">
        <v>140</v>
      </c>
      <c r="AE163" s="69">
        <f>IF(AD163&lt;0,0,FLOOR(AD163,2.5))</f>
        <v>140</v>
      </c>
      <c r="AF163" s="68"/>
      <c r="AG163" s="69">
        <f>IF(AF163&lt;0,0,FLOOR(AF163,2.5))</f>
        <v>0</v>
      </c>
      <c r="AH163" s="70"/>
      <c r="AI163" s="72">
        <f>AA163+IF(MAX(AC163,AE163,AG163)&gt;0,MAX(AC163,AE163,AG163),0)</f>
        <v>370</v>
      </c>
      <c r="AJ163" s="93">
        <v>1</v>
      </c>
      <c r="AK163" s="73">
        <f>IF(H163&lt;50,1.955,VLOOKUP(H163,'Reshel H'!$A$8:$E$133,IF(AV163&lt;0.25,2,IF(AV163&lt;0.5,3,IF(AV163&lt;0.75,4,5)))))</f>
        <v>0.91</v>
      </c>
      <c r="AL163" s="74">
        <f>IF(C163&lt;40,1,VLOOKUP(C163,'Reshel H'!$G$8:$H$59,2))</f>
        <v>1.204</v>
      </c>
      <c r="AM163" s="75">
        <f>AI163*AK163*AL163</f>
        <v>405.3868</v>
      </c>
      <c r="AN163" s="96">
        <v>170</v>
      </c>
      <c r="AO163" s="76">
        <v>0</v>
      </c>
      <c r="AP163" s="76">
        <v>170</v>
      </c>
      <c r="AQ163" s="76">
        <v>0</v>
      </c>
      <c r="AR163" s="76">
        <v>170</v>
      </c>
      <c r="AS163" s="77" t="s">
        <v>23</v>
      </c>
      <c r="AV163" s="43">
        <f>MOD(H163,1)</f>
        <v>0.4000000000000057</v>
      </c>
    </row>
    <row r="164" spans="1:48" s="131" customFormat="1" ht="19.5" customHeight="1">
      <c r="A164" s="129">
        <f t="shared" si="53"/>
        <v>121</v>
      </c>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row>
    <row r="165" spans="1:48" s="20" customFormat="1" ht="19.5" customHeight="1" hidden="1">
      <c r="A165" s="62">
        <f>A164+1</f>
        <v>122</v>
      </c>
      <c r="B165" s="78" t="s">
        <v>218</v>
      </c>
      <c r="C165" s="79">
        <v>60</v>
      </c>
      <c r="D165" s="80" t="s">
        <v>159</v>
      </c>
      <c r="E165" s="86" t="s">
        <v>60</v>
      </c>
      <c r="F165" s="87" t="s">
        <v>219</v>
      </c>
      <c r="G165" s="82" t="s">
        <v>26</v>
      </c>
      <c r="H165" s="65"/>
      <c r="I165" s="66">
        <v>110</v>
      </c>
      <c r="J165" s="60">
        <v>110</v>
      </c>
      <c r="K165" s="67" t="s">
        <v>33</v>
      </c>
      <c r="L165" s="68"/>
      <c r="M165" s="69">
        <f>IF(L165&lt;0,0,FLOOR(L165,2.5))</f>
        <v>0</v>
      </c>
      <c r="N165" s="68"/>
      <c r="O165" s="69">
        <f>IF(N165&lt;0,0,FLOOR(N165,2.5))</f>
        <v>0</v>
      </c>
      <c r="P165" s="68"/>
      <c r="Q165" s="69">
        <f>IF(P165&lt;0,0,FLOOR(P165,2.5))</f>
        <v>0</v>
      </c>
      <c r="R165" s="70"/>
      <c r="S165" s="67" t="s">
        <v>33</v>
      </c>
      <c r="T165" s="68"/>
      <c r="U165" s="69">
        <f>IF(T165&lt;0,0,FLOOR(T165,2.5))</f>
        <v>0</v>
      </c>
      <c r="V165" s="68"/>
      <c r="W165" s="69">
        <f>IF(V165&lt;0,0,FLOOR(V165,2.5))</f>
        <v>0</v>
      </c>
      <c r="X165" s="68"/>
      <c r="Y165" s="69">
        <f>IF(X165&lt;0,0,FLOOR(X165,2.5))</f>
        <v>0</v>
      </c>
      <c r="Z165" s="70"/>
      <c r="AA165" s="71">
        <f>IF(MAX(M165,O165,Q165)&gt;0,MAX(M165,O165,Q165),0)+IF(MAX(U165,W165,Y165)&gt;0,MAX(U165,W165,Y165),0)</f>
        <v>0</v>
      </c>
      <c r="AB165" s="68"/>
      <c r="AC165" s="69">
        <f>IF(AB165&lt;0,0,FLOOR(AB165,2.5))</f>
        <v>0</v>
      </c>
      <c r="AD165" s="68"/>
      <c r="AE165" s="69">
        <f>IF(AD165&lt;0,0,FLOOR(AD165,2.5))</f>
        <v>0</v>
      </c>
      <c r="AF165" s="68"/>
      <c r="AG165" s="69">
        <f>IF(AF165&lt;0,0,FLOOR(AF165,2.5))</f>
        <v>0</v>
      </c>
      <c r="AH165" s="70"/>
      <c r="AI165" s="72">
        <f>AA165+IF(MAX(AC165,AE165,AG165)&gt;0,MAX(AC165,AE165,AG165),0)</f>
        <v>0</v>
      </c>
      <c r="AJ165" s="93">
        <v>2</v>
      </c>
      <c r="AK165" s="73">
        <f>IF(H165&lt;50,1.955,VLOOKUP(H165,'Reshel H'!$A$8:$E$133,IF(AV165&lt;0.25,2,IF(AV165&lt;0.5,3,IF(AV165&lt;0.75,4,5)))))</f>
        <v>1.955</v>
      </c>
      <c r="AL165" s="74">
        <f>IF(C165&lt;40,1,VLOOKUP(C165,'Reshel H'!$G$8:$H$59,2))</f>
        <v>1.34</v>
      </c>
      <c r="AM165" s="75">
        <f>AI165*AK165*AL165</f>
        <v>0</v>
      </c>
      <c r="AN165" s="96">
        <v>200</v>
      </c>
      <c r="AO165" s="76">
        <v>0</v>
      </c>
      <c r="AP165" s="76">
        <v>215</v>
      </c>
      <c r="AQ165" s="76">
        <v>0</v>
      </c>
      <c r="AR165" s="76">
        <v>215</v>
      </c>
      <c r="AS165" s="77" t="s">
        <v>23</v>
      </c>
      <c r="AV165" s="43">
        <f>MOD(H165,1)</f>
        <v>0</v>
      </c>
    </row>
    <row r="166" spans="1:48" s="20" customFormat="1" ht="19.5" customHeight="1">
      <c r="A166" s="62">
        <f>A165+1</f>
        <v>123</v>
      </c>
      <c r="B166" s="78" t="s">
        <v>228</v>
      </c>
      <c r="C166" s="79">
        <v>35</v>
      </c>
      <c r="D166" s="80" t="s">
        <v>36</v>
      </c>
      <c r="E166" s="86" t="s">
        <v>60</v>
      </c>
      <c r="F166" s="87">
        <v>28913</v>
      </c>
      <c r="G166" s="82" t="s">
        <v>18</v>
      </c>
      <c r="H166" s="65">
        <v>114.5</v>
      </c>
      <c r="I166" s="66">
        <v>125</v>
      </c>
      <c r="J166" s="88">
        <v>125</v>
      </c>
      <c r="K166" s="67" t="s">
        <v>311</v>
      </c>
      <c r="L166" s="68">
        <v>230</v>
      </c>
      <c r="M166" s="69">
        <f>IF(L166&lt;0,0,FLOOR(L166,2.5))</f>
        <v>230</v>
      </c>
      <c r="N166" s="68">
        <v>255</v>
      </c>
      <c r="O166" s="69">
        <f>IF(N166&lt;0,0,FLOOR(N166,2.5))</f>
        <v>255</v>
      </c>
      <c r="P166" s="68">
        <v>265</v>
      </c>
      <c r="Q166" s="69">
        <f>IF(P166&lt;0,0,FLOOR(P166,2.5))</f>
        <v>265</v>
      </c>
      <c r="R166" s="70"/>
      <c r="S166" s="67" t="s">
        <v>33</v>
      </c>
      <c r="T166" s="68">
        <v>165</v>
      </c>
      <c r="U166" s="69">
        <f>IF(T166&lt;0,0,FLOOR(T166,2.5))</f>
        <v>165</v>
      </c>
      <c r="V166" s="68">
        <v>175</v>
      </c>
      <c r="W166" s="69">
        <f>IF(V166&lt;0,0,FLOOR(V166,2.5))</f>
        <v>175</v>
      </c>
      <c r="X166" s="68">
        <v>-180</v>
      </c>
      <c r="Y166" s="69">
        <f>IF(X166&lt;0,0,FLOOR(X166,2.5))</f>
        <v>0</v>
      </c>
      <c r="Z166" s="70"/>
      <c r="AA166" s="71">
        <f>IF(MAX(M166,O166,Q166)&gt;0,MAX(M166,O166,Q166),0)+IF(MAX(U166,W166,Y166)&gt;0,MAX(U166,W166,Y166),0)</f>
        <v>440</v>
      </c>
      <c r="AB166" s="68">
        <v>255</v>
      </c>
      <c r="AC166" s="69">
        <f>IF(AB166&lt;0,0,FLOOR(AB166,2.5))</f>
        <v>255</v>
      </c>
      <c r="AD166" s="68">
        <v>275</v>
      </c>
      <c r="AE166" s="69">
        <f>IF(AD166&lt;0,0,FLOOR(AD166,2.5))</f>
        <v>275</v>
      </c>
      <c r="AF166" s="68">
        <v>-282.5</v>
      </c>
      <c r="AG166" s="69">
        <f>IF(AF166&lt;0,0,FLOOR(AF166,2.5))</f>
        <v>0</v>
      </c>
      <c r="AH166" s="70"/>
      <c r="AI166" s="72">
        <f>AA166+IF(MAX(AC166,AE166,AG166)&gt;0,MAX(AC166,AE166,AG166),0)</f>
        <v>715</v>
      </c>
      <c r="AJ166" s="93">
        <v>3</v>
      </c>
      <c r="AK166" s="73">
        <f>IF(H166&lt;50,1.955,VLOOKUP(H166,'Reshel H'!$A$8:$E$133,IF(AV166&lt;0.25,2,IF(AV166&lt;0.5,3,IF(AV166&lt;0.75,4,5)))))</f>
        <v>0.873</v>
      </c>
      <c r="AL166" s="74">
        <f>IF(C166&lt;40,1,VLOOKUP(C166,'Reshel H'!$G$8:$H$59,2))</f>
        <v>1</v>
      </c>
      <c r="AM166" s="75">
        <f>AI166*AK166*AL166</f>
        <v>624.195</v>
      </c>
      <c r="AN166" s="96">
        <v>300</v>
      </c>
      <c r="AO166" s="76">
        <v>0</v>
      </c>
      <c r="AP166" s="76">
        <v>300</v>
      </c>
      <c r="AQ166" s="76">
        <v>0</v>
      </c>
      <c r="AR166" s="76">
        <v>300</v>
      </c>
      <c r="AS166" s="77" t="s">
        <v>23</v>
      </c>
      <c r="AV166" s="43">
        <f>MOD(H166,1)</f>
        <v>0.5</v>
      </c>
    </row>
    <row r="167" spans="1:48" ht="18" customHeight="1">
      <c r="A167" s="62">
        <f>A166+1</f>
        <v>124</v>
      </c>
      <c r="B167" s="78" t="s">
        <v>152</v>
      </c>
      <c r="C167" s="79">
        <v>27</v>
      </c>
      <c r="D167" s="80" t="s">
        <v>145</v>
      </c>
      <c r="E167" s="86" t="s">
        <v>60</v>
      </c>
      <c r="F167" s="87">
        <v>31692</v>
      </c>
      <c r="G167" s="82" t="s">
        <v>16</v>
      </c>
      <c r="H167" s="65">
        <v>117.5</v>
      </c>
      <c r="I167" s="66">
        <v>125</v>
      </c>
      <c r="J167" s="88">
        <v>125</v>
      </c>
      <c r="K167" s="67" t="s">
        <v>319</v>
      </c>
      <c r="L167" s="68">
        <v>290</v>
      </c>
      <c r="M167" s="69">
        <f aca="true" t="shared" si="104" ref="M167:M181">IF(L167&lt;0,0,FLOOR(L167,2.5))</f>
        <v>290</v>
      </c>
      <c r="N167" s="68">
        <v>310</v>
      </c>
      <c r="O167" s="69">
        <f aca="true" t="shared" si="105" ref="O167:O181">IF(N167&lt;0,0,FLOOR(N167,2.5))</f>
        <v>310</v>
      </c>
      <c r="P167" s="68">
        <v>325</v>
      </c>
      <c r="Q167" s="69">
        <f aca="true" t="shared" si="106" ref="Q167:Q181">IF(P167&lt;0,0,FLOOR(P167,2.5))</f>
        <v>325</v>
      </c>
      <c r="R167" s="70"/>
      <c r="S167" s="67" t="s">
        <v>33</v>
      </c>
      <c r="T167" s="68">
        <v>180</v>
      </c>
      <c r="U167" s="69">
        <f aca="true" t="shared" si="107" ref="U167:U181">IF(T167&lt;0,0,FLOOR(T167,2.5))</f>
        <v>180</v>
      </c>
      <c r="V167" s="68">
        <v>190</v>
      </c>
      <c r="W167" s="69">
        <f aca="true" t="shared" si="108" ref="W167:W181">IF(V167&lt;0,0,FLOOR(V167,2.5))</f>
        <v>190</v>
      </c>
      <c r="X167" s="68">
        <v>200</v>
      </c>
      <c r="Y167" s="69">
        <f aca="true" t="shared" si="109" ref="Y167:Y181">IF(X167&lt;0,0,FLOOR(X167,2.5))</f>
        <v>200</v>
      </c>
      <c r="Z167" s="70"/>
      <c r="AA167" s="71">
        <f aca="true" t="shared" si="110" ref="AA167:AA181">IF(MAX(M167,O167,Q167)&gt;0,MAX(M167,O167,Q167),0)+IF(MAX(U167,W167,Y167)&gt;0,MAX(U167,W167,Y167),0)</f>
        <v>525</v>
      </c>
      <c r="AB167" s="68">
        <v>270</v>
      </c>
      <c r="AC167" s="69">
        <f aca="true" t="shared" si="111" ref="AC167:AC181">IF(AB167&lt;0,0,FLOOR(AB167,2.5))</f>
        <v>270</v>
      </c>
      <c r="AD167" s="68">
        <v>290</v>
      </c>
      <c r="AE167" s="69">
        <f aca="true" t="shared" si="112" ref="AE167:AE181">IF(AD167&lt;0,0,FLOOR(AD167,2.5))</f>
        <v>290</v>
      </c>
      <c r="AF167" s="68">
        <v>300</v>
      </c>
      <c r="AG167" s="69">
        <f aca="true" t="shared" si="113" ref="AG167:AG181">IF(AF167&lt;0,0,FLOOR(AF167,2.5))</f>
        <v>300</v>
      </c>
      <c r="AH167" s="70"/>
      <c r="AI167" s="72">
        <f aca="true" t="shared" si="114" ref="AI167:AI181">AA167+IF(MAX(AC167,AE167,AG167)&gt;0,MAX(AC167,AE167,AG167),0)</f>
        <v>825</v>
      </c>
      <c r="AJ167" s="93">
        <v>1</v>
      </c>
      <c r="AK167" s="73">
        <f>IF(H167&lt;50,1.955,VLOOKUP(H167,'Reshel H'!$A$8:$E$133,IF(AV167&lt;0.25,2,IF(AV167&lt;0.5,3,IF(AV167&lt;0.75,4,5)))))</f>
        <v>0.868</v>
      </c>
      <c r="AL167" s="74">
        <f>IF(C167&lt;40,1,VLOOKUP(C167,'Reshel H'!$G$8:$H$59,2))</f>
        <v>1</v>
      </c>
      <c r="AM167" s="75">
        <f aca="true" t="shared" si="115" ref="AM167:AM181">AI167*AK167*AL167</f>
        <v>716.1</v>
      </c>
      <c r="AN167" s="96">
        <v>195</v>
      </c>
      <c r="AO167" s="76">
        <v>0</v>
      </c>
      <c r="AP167" s="76">
        <v>225</v>
      </c>
      <c r="AQ167" s="76">
        <v>0</v>
      </c>
      <c r="AR167" s="76">
        <v>225</v>
      </c>
      <c r="AS167" s="77" t="s">
        <v>23</v>
      </c>
      <c r="AT167" s="20"/>
      <c r="AU167" s="20"/>
      <c r="AV167" s="43">
        <f aca="true" t="shared" si="116" ref="AV167:AV181">MOD(H167,1)</f>
        <v>0.5</v>
      </c>
    </row>
    <row r="168" spans="1:48" ht="18" customHeight="1">
      <c r="A168" s="62">
        <f>A167+1</f>
        <v>125</v>
      </c>
      <c r="B168" s="78" t="s">
        <v>153</v>
      </c>
      <c r="C168" s="79">
        <v>32</v>
      </c>
      <c r="D168" s="80" t="s">
        <v>145</v>
      </c>
      <c r="E168" s="86" t="s">
        <v>60</v>
      </c>
      <c r="F168" s="87">
        <v>30054</v>
      </c>
      <c r="G168" s="82" t="s">
        <v>16</v>
      </c>
      <c r="H168" s="65">
        <v>119.2</v>
      </c>
      <c r="I168" s="66">
        <v>125</v>
      </c>
      <c r="J168" s="60">
        <v>125</v>
      </c>
      <c r="K168" s="67" t="s">
        <v>24</v>
      </c>
      <c r="L168" s="68">
        <v>260</v>
      </c>
      <c r="M168" s="69">
        <f t="shared" si="104"/>
        <v>260</v>
      </c>
      <c r="N168" s="68">
        <v>285</v>
      </c>
      <c r="O168" s="69">
        <f t="shared" si="105"/>
        <v>285</v>
      </c>
      <c r="P168" s="68">
        <v>-295</v>
      </c>
      <c r="Q168" s="69">
        <f t="shared" si="106"/>
        <v>0</v>
      </c>
      <c r="R168" s="70"/>
      <c r="S168" s="67" t="s">
        <v>24</v>
      </c>
      <c r="T168" s="68">
        <v>-175</v>
      </c>
      <c r="U168" s="69">
        <f t="shared" si="107"/>
        <v>0</v>
      </c>
      <c r="V168" s="68">
        <v>175</v>
      </c>
      <c r="W168" s="69">
        <f t="shared" si="108"/>
        <v>175</v>
      </c>
      <c r="X168" s="68">
        <v>180</v>
      </c>
      <c r="Y168" s="69">
        <f t="shared" si="109"/>
        <v>180</v>
      </c>
      <c r="Z168" s="70"/>
      <c r="AA168" s="71">
        <f t="shared" si="110"/>
        <v>465</v>
      </c>
      <c r="AB168" s="68">
        <v>270</v>
      </c>
      <c r="AC168" s="69">
        <f t="shared" si="111"/>
        <v>270</v>
      </c>
      <c r="AD168" s="68">
        <v>-300</v>
      </c>
      <c r="AE168" s="69">
        <f t="shared" si="112"/>
        <v>0</v>
      </c>
      <c r="AF168" s="68">
        <v>-300</v>
      </c>
      <c r="AG168" s="69">
        <f t="shared" si="113"/>
        <v>0</v>
      </c>
      <c r="AH168" s="70"/>
      <c r="AI168" s="72">
        <f t="shared" si="114"/>
        <v>735</v>
      </c>
      <c r="AJ168" s="93">
        <v>2</v>
      </c>
      <c r="AK168" s="73">
        <f>IF(H168&lt;50,1.955,VLOOKUP(H168,'Reshel H'!$A$8:$E$133,IF(AV168&lt;0.25,2,IF(AV168&lt;0.5,3,IF(AV168&lt;0.75,4,5)))))</f>
        <v>0.866</v>
      </c>
      <c r="AL168" s="74">
        <f>IF(C168&lt;40,1,VLOOKUP(C168,'Reshel H'!$G$8:$H$59,2))</f>
        <v>1</v>
      </c>
      <c r="AM168" s="75">
        <f t="shared" si="115"/>
        <v>636.51</v>
      </c>
      <c r="AN168" s="96">
        <v>210</v>
      </c>
      <c r="AO168" s="76">
        <v>0</v>
      </c>
      <c r="AP168" s="76">
        <v>220</v>
      </c>
      <c r="AQ168" s="76">
        <v>0</v>
      </c>
      <c r="AR168" s="76">
        <v>220</v>
      </c>
      <c r="AS168" s="77" t="s">
        <v>23</v>
      </c>
      <c r="AT168" s="20"/>
      <c r="AU168" s="20"/>
      <c r="AV168" s="43">
        <f t="shared" si="116"/>
        <v>0.20000000000000284</v>
      </c>
    </row>
    <row r="169" spans="1:48" s="20" customFormat="1" ht="19.5" customHeight="1">
      <c r="A169" s="62">
        <f>A168+1</f>
        <v>126</v>
      </c>
      <c r="B169" s="78" t="s">
        <v>157</v>
      </c>
      <c r="C169" s="79">
        <v>27</v>
      </c>
      <c r="D169" s="80" t="s">
        <v>32</v>
      </c>
      <c r="E169" s="86" t="s">
        <v>60</v>
      </c>
      <c r="F169" s="87">
        <v>31912</v>
      </c>
      <c r="G169" s="82" t="s">
        <v>16</v>
      </c>
      <c r="H169" s="65">
        <v>123</v>
      </c>
      <c r="I169" s="66">
        <v>125</v>
      </c>
      <c r="J169" s="60">
        <v>125</v>
      </c>
      <c r="K169" s="67" t="s">
        <v>296</v>
      </c>
      <c r="L169" s="68">
        <v>160</v>
      </c>
      <c r="M169" s="69">
        <f t="shared" si="104"/>
        <v>160</v>
      </c>
      <c r="N169" s="68">
        <v>-222.5</v>
      </c>
      <c r="O169" s="69">
        <f t="shared" si="105"/>
        <v>0</v>
      </c>
      <c r="P169" s="68">
        <v>-225</v>
      </c>
      <c r="Q169" s="69">
        <f t="shared" si="106"/>
        <v>0</v>
      </c>
      <c r="R169" s="70"/>
      <c r="S169" s="67" t="s">
        <v>27</v>
      </c>
      <c r="T169" s="68">
        <v>135</v>
      </c>
      <c r="U169" s="69">
        <f t="shared" si="107"/>
        <v>135</v>
      </c>
      <c r="V169" s="68">
        <v>-150</v>
      </c>
      <c r="W169" s="69">
        <f t="shared" si="108"/>
        <v>0</v>
      </c>
      <c r="X169" s="68">
        <v>-150</v>
      </c>
      <c r="Y169" s="69">
        <f t="shared" si="109"/>
        <v>0</v>
      </c>
      <c r="Z169" s="70"/>
      <c r="AA169" s="71">
        <f t="shared" si="110"/>
        <v>295</v>
      </c>
      <c r="AB169" s="68">
        <v>160</v>
      </c>
      <c r="AC169" s="69">
        <f t="shared" si="111"/>
        <v>160</v>
      </c>
      <c r="AD169" s="68">
        <v>200</v>
      </c>
      <c r="AE169" s="69">
        <f t="shared" si="112"/>
        <v>200</v>
      </c>
      <c r="AF169" s="68">
        <v>-210</v>
      </c>
      <c r="AG169" s="69">
        <f t="shared" si="113"/>
        <v>0</v>
      </c>
      <c r="AH169" s="70"/>
      <c r="AI169" s="72">
        <f t="shared" si="114"/>
        <v>495</v>
      </c>
      <c r="AJ169" s="93">
        <v>4</v>
      </c>
      <c r="AK169" s="73">
        <f>IF(H169&lt;50,1.955,VLOOKUP(H169,'Reshel H'!$A$8:$E$133,IF(AV169&lt;0.25,2,IF(AV169&lt;0.5,3,IF(AV169&lt;0.75,4,5)))))</f>
        <v>0.86</v>
      </c>
      <c r="AL169" s="74">
        <f>IF(C169&lt;40,1,VLOOKUP(C169,'Reshel H'!$G$8:$H$59,2))</f>
        <v>1</v>
      </c>
      <c r="AM169" s="75">
        <f t="shared" si="115"/>
        <v>425.7</v>
      </c>
      <c r="AN169" s="96">
        <v>220</v>
      </c>
      <c r="AO169" s="76">
        <v>0</v>
      </c>
      <c r="AP169" s="76">
        <v>240</v>
      </c>
      <c r="AQ169" s="76">
        <v>0</v>
      </c>
      <c r="AR169" s="76">
        <v>240</v>
      </c>
      <c r="AS169" s="77" t="s">
        <v>23</v>
      </c>
      <c r="AV169" s="43">
        <f t="shared" si="116"/>
        <v>0</v>
      </c>
    </row>
    <row r="170" spans="1:48" s="131" customFormat="1" ht="19.5" customHeight="1">
      <c r="A170" s="129"/>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row>
    <row r="171" spans="1:48" s="20" customFormat="1" ht="19.5" customHeight="1">
      <c r="A171" s="62">
        <f>A169+1</f>
        <v>127</v>
      </c>
      <c r="B171" s="78" t="s">
        <v>95</v>
      </c>
      <c r="C171" s="79">
        <v>42</v>
      </c>
      <c r="D171" s="80" t="s">
        <v>20</v>
      </c>
      <c r="E171" s="86" t="s">
        <v>60</v>
      </c>
      <c r="F171" s="87">
        <v>26567</v>
      </c>
      <c r="G171" s="82" t="s">
        <v>19</v>
      </c>
      <c r="H171" s="65">
        <v>123</v>
      </c>
      <c r="I171" s="66">
        <v>125</v>
      </c>
      <c r="J171" s="60">
        <v>125</v>
      </c>
      <c r="K171" s="67" t="s">
        <v>311</v>
      </c>
      <c r="L171" s="68">
        <v>237.5</v>
      </c>
      <c r="M171" s="69">
        <f t="shared" si="104"/>
        <v>237.5</v>
      </c>
      <c r="N171" s="68">
        <v>255</v>
      </c>
      <c r="O171" s="69">
        <f t="shared" si="105"/>
        <v>255</v>
      </c>
      <c r="P171" s="68">
        <v>267.5</v>
      </c>
      <c r="Q171" s="69">
        <f t="shared" si="106"/>
        <v>267.5</v>
      </c>
      <c r="R171" s="70"/>
      <c r="S171" s="67" t="s">
        <v>24</v>
      </c>
      <c r="T171" s="68">
        <v>167.5</v>
      </c>
      <c r="U171" s="69">
        <f t="shared" si="107"/>
        <v>167.5</v>
      </c>
      <c r="V171" s="68">
        <v>180</v>
      </c>
      <c r="W171" s="69">
        <f t="shared" si="108"/>
        <v>180</v>
      </c>
      <c r="X171" s="68">
        <v>187.5</v>
      </c>
      <c r="Y171" s="69">
        <f t="shared" si="109"/>
        <v>187.5</v>
      </c>
      <c r="Z171" s="70"/>
      <c r="AA171" s="71">
        <f t="shared" si="110"/>
        <v>455</v>
      </c>
      <c r="AB171" s="68">
        <v>240</v>
      </c>
      <c r="AC171" s="69">
        <f t="shared" si="111"/>
        <v>240</v>
      </c>
      <c r="AD171" s="68">
        <v>255</v>
      </c>
      <c r="AE171" s="69">
        <f t="shared" si="112"/>
        <v>255</v>
      </c>
      <c r="AF171" s="68">
        <v>-265</v>
      </c>
      <c r="AG171" s="69">
        <f t="shared" si="113"/>
        <v>0</v>
      </c>
      <c r="AH171" s="70"/>
      <c r="AI171" s="72">
        <f t="shared" si="114"/>
        <v>710</v>
      </c>
      <c r="AJ171" s="93">
        <v>1</v>
      </c>
      <c r="AK171" s="73">
        <f>IF(H171&lt;50,1.955,VLOOKUP(H171,'Reshel H'!$A$8:$E$133,IF(AV171&lt;0.25,2,IF(AV171&lt;0.5,3,IF(AV171&lt;0.75,4,5)))))</f>
        <v>0.86</v>
      </c>
      <c r="AL171" s="74">
        <f>IF(C171&lt;40,1,VLOOKUP(C171,'Reshel H'!$G$8:$H$59,2))</f>
        <v>1.02</v>
      </c>
      <c r="AM171" s="75">
        <f t="shared" si="115"/>
        <v>622.812</v>
      </c>
      <c r="AN171" s="96">
        <v>205</v>
      </c>
      <c r="AO171" s="76">
        <v>0</v>
      </c>
      <c r="AP171" s="76">
        <v>220</v>
      </c>
      <c r="AQ171" s="76">
        <v>0</v>
      </c>
      <c r="AR171" s="76">
        <v>220</v>
      </c>
      <c r="AS171" s="77" t="s">
        <v>23</v>
      </c>
      <c r="AV171" s="43">
        <f t="shared" si="116"/>
        <v>0</v>
      </c>
    </row>
    <row r="172" spans="1:48" s="20" customFormat="1" ht="19.5" customHeight="1">
      <c r="A172" s="62">
        <f>A171+1</f>
        <v>128</v>
      </c>
      <c r="B172" s="78" t="s">
        <v>154</v>
      </c>
      <c r="C172" s="79">
        <v>50</v>
      </c>
      <c r="D172" s="80" t="s">
        <v>145</v>
      </c>
      <c r="E172" s="86" t="s">
        <v>60</v>
      </c>
      <c r="F172" s="87">
        <v>23390</v>
      </c>
      <c r="G172" s="82" t="s">
        <v>25</v>
      </c>
      <c r="H172" s="65">
        <v>123.5</v>
      </c>
      <c r="I172" s="66">
        <v>125</v>
      </c>
      <c r="J172" s="60">
        <v>125</v>
      </c>
      <c r="K172" s="67" t="s">
        <v>299</v>
      </c>
      <c r="L172" s="68">
        <v>272.5</v>
      </c>
      <c r="M172" s="69">
        <f t="shared" si="104"/>
        <v>272.5</v>
      </c>
      <c r="N172" s="68">
        <v>295</v>
      </c>
      <c r="O172" s="69">
        <f t="shared" si="105"/>
        <v>295</v>
      </c>
      <c r="P172" s="68">
        <v>-305</v>
      </c>
      <c r="Q172" s="69">
        <f t="shared" si="106"/>
        <v>0</v>
      </c>
      <c r="R172" s="70"/>
      <c r="S172" s="67" t="s">
        <v>79</v>
      </c>
      <c r="T172" s="68">
        <v>182.5</v>
      </c>
      <c r="U172" s="69">
        <f t="shared" si="107"/>
        <v>182.5</v>
      </c>
      <c r="V172" s="68">
        <v>195</v>
      </c>
      <c r="W172" s="69">
        <f t="shared" si="108"/>
        <v>195</v>
      </c>
      <c r="X172" s="68">
        <v>-200</v>
      </c>
      <c r="Y172" s="69">
        <f t="shared" si="109"/>
        <v>0</v>
      </c>
      <c r="Z172" s="70"/>
      <c r="AA172" s="71">
        <f t="shared" si="110"/>
        <v>490</v>
      </c>
      <c r="AB172" s="68">
        <v>285</v>
      </c>
      <c r="AC172" s="69">
        <f t="shared" si="111"/>
        <v>285</v>
      </c>
      <c r="AD172" s="68">
        <v>305</v>
      </c>
      <c r="AE172" s="69">
        <f t="shared" si="112"/>
        <v>305</v>
      </c>
      <c r="AF172" s="68">
        <v>-310</v>
      </c>
      <c r="AG172" s="69">
        <f t="shared" si="113"/>
        <v>0</v>
      </c>
      <c r="AH172" s="70"/>
      <c r="AI172" s="72">
        <f t="shared" si="114"/>
        <v>795</v>
      </c>
      <c r="AJ172" s="93">
        <v>1</v>
      </c>
      <c r="AK172" s="73">
        <f>IF(H172&lt;50,1.955,VLOOKUP(H172,'Reshel H'!$A$8:$E$133,IF(AV172&lt;0.25,2,IF(AV172&lt;0.5,3,IF(AV172&lt;0.75,4,5)))))</f>
        <v>0.86</v>
      </c>
      <c r="AL172" s="74">
        <f>IF(C172&lt;40,1,VLOOKUP(C172,'Reshel H'!$G$8:$H$59,2))</f>
        <v>1.13</v>
      </c>
      <c r="AM172" s="75">
        <f t="shared" si="115"/>
        <v>772.581</v>
      </c>
      <c r="AN172" s="96">
        <v>295</v>
      </c>
      <c r="AO172" s="76">
        <v>0</v>
      </c>
      <c r="AP172" s="76">
        <v>0</v>
      </c>
      <c r="AQ172" s="76">
        <v>0</v>
      </c>
      <c r="AR172" s="76">
        <v>0</v>
      </c>
      <c r="AS172" s="77" t="s">
        <v>23</v>
      </c>
      <c r="AT172" s="20" t="s">
        <v>324</v>
      </c>
      <c r="AV172" s="43">
        <f t="shared" si="116"/>
        <v>0.5</v>
      </c>
    </row>
    <row r="173" spans="1:48" s="20" customFormat="1" ht="19.5" customHeight="1">
      <c r="A173" s="62">
        <f>A172+1</f>
        <v>129</v>
      </c>
      <c r="B173" s="78" t="s">
        <v>220</v>
      </c>
      <c r="C173" s="79">
        <v>23</v>
      </c>
      <c r="D173" s="80" t="s">
        <v>159</v>
      </c>
      <c r="E173" s="86" t="s">
        <v>60</v>
      </c>
      <c r="F173" s="87">
        <v>33255</v>
      </c>
      <c r="G173" s="82" t="s">
        <v>84</v>
      </c>
      <c r="H173" s="65">
        <v>137.1</v>
      </c>
      <c r="I173" s="66">
        <v>140</v>
      </c>
      <c r="J173" s="60">
        <v>125</v>
      </c>
      <c r="K173" s="67" t="s">
        <v>310</v>
      </c>
      <c r="L173" s="68">
        <v>280</v>
      </c>
      <c r="M173" s="69">
        <f>IF(L173&lt;0,0,FLOOR(L173,2.5))</f>
        <v>280</v>
      </c>
      <c r="N173" s="68">
        <v>305.5</v>
      </c>
      <c r="O173" s="69">
        <f>IF(N173&lt;0,0,FLOOR(N173,2.5))</f>
        <v>305</v>
      </c>
      <c r="P173" s="68">
        <v>315</v>
      </c>
      <c r="Q173" s="69">
        <f>IF(P173&lt;0,0,FLOOR(P173,2.5))</f>
        <v>315</v>
      </c>
      <c r="R173" s="70">
        <v>-330</v>
      </c>
      <c r="S173" s="67" t="s">
        <v>33</v>
      </c>
      <c r="T173" s="68">
        <v>145</v>
      </c>
      <c r="U173" s="69">
        <f>IF(T173&lt;0,0,FLOOR(T173,2.5))</f>
        <v>145</v>
      </c>
      <c r="V173" s="68">
        <v>157.5</v>
      </c>
      <c r="W173" s="69">
        <f>IF(V173&lt;0,0,FLOOR(V173,2.5))</f>
        <v>157.5</v>
      </c>
      <c r="X173" s="68">
        <v>-165</v>
      </c>
      <c r="Y173" s="69">
        <f>IF(X173&lt;0,0,FLOOR(X173,2.5))</f>
        <v>0</v>
      </c>
      <c r="Z173" s="70"/>
      <c r="AA173" s="71">
        <f>IF(MAX(M173,O173,Q173)&gt;0,MAX(M173,O173,Q173),0)+IF(MAX(U173,W173,Y173)&gt;0,MAX(U173,W173,Y173),0)</f>
        <v>472.5</v>
      </c>
      <c r="AB173" s="68">
        <v>240</v>
      </c>
      <c r="AC173" s="69">
        <f>IF(AB173&lt;0,0,FLOOR(AB173,2.5))</f>
        <v>240</v>
      </c>
      <c r="AD173" s="68">
        <v>265</v>
      </c>
      <c r="AE173" s="69">
        <f>IF(AD173&lt;0,0,FLOOR(AD173,2.5))</f>
        <v>265</v>
      </c>
      <c r="AF173" s="68">
        <v>277.5</v>
      </c>
      <c r="AG173" s="69">
        <f>IF(AF173&lt;0,0,FLOOR(AF173,2.5))</f>
        <v>277.5</v>
      </c>
      <c r="AH173" s="70"/>
      <c r="AI173" s="72">
        <f>AA173+IF(MAX(AC173,AE173,AG173)&gt;0,MAX(AC173,AE173,AG173),0)</f>
        <v>750</v>
      </c>
      <c r="AJ173" s="93">
        <v>1</v>
      </c>
      <c r="AK173" s="73">
        <f>IF(H173&lt;50,1.955,VLOOKUP(H173,'Reshel H'!$A$8:$E$133,IF(AV173&lt;0.25,2,IF(AV173&lt;0.5,3,IF(AV173&lt;0.75,4,5)))))</f>
        <v>0.844</v>
      </c>
      <c r="AL173" s="74">
        <f>IF(C173&lt;40,1,VLOOKUP(C173,'Reshel H'!$G$8:$H$59,2))</f>
        <v>1</v>
      </c>
      <c r="AM173" s="75">
        <f>AI173*AK173*AL173</f>
        <v>633</v>
      </c>
      <c r="AN173" s="96">
        <v>300</v>
      </c>
      <c r="AO173" s="76">
        <v>0</v>
      </c>
      <c r="AP173" s="76">
        <v>300</v>
      </c>
      <c r="AQ173" s="76">
        <v>0</v>
      </c>
      <c r="AR173" s="76">
        <v>300</v>
      </c>
      <c r="AS173" s="77" t="s">
        <v>23</v>
      </c>
      <c r="AV173" s="43">
        <f>MOD(H173,1)</f>
        <v>0.09999999999999432</v>
      </c>
    </row>
    <row r="174" spans="1:48" s="131" customFormat="1" ht="19.5" customHeight="1">
      <c r="A174" s="129"/>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row>
    <row r="175" spans="1:48" s="20" customFormat="1" ht="19.5" customHeight="1">
      <c r="A175" s="62">
        <f>A173+1</f>
        <v>130</v>
      </c>
      <c r="B175" s="78" t="s">
        <v>221</v>
      </c>
      <c r="C175" s="79">
        <v>29</v>
      </c>
      <c r="D175" s="80" t="s">
        <v>159</v>
      </c>
      <c r="E175" s="86" t="s">
        <v>60</v>
      </c>
      <c r="F175" s="87">
        <v>31132</v>
      </c>
      <c r="G175" s="82" t="s">
        <v>16</v>
      </c>
      <c r="H175" s="65">
        <v>134.9</v>
      </c>
      <c r="I175" s="66">
        <v>140</v>
      </c>
      <c r="J175" s="60">
        <v>125</v>
      </c>
      <c r="K175" s="67" t="s">
        <v>33</v>
      </c>
      <c r="L175" s="68">
        <v>210</v>
      </c>
      <c r="M175" s="69">
        <f>IF(L175&lt;0,0,FLOOR(L175,2.5))</f>
        <v>210</v>
      </c>
      <c r="N175" s="68">
        <v>225</v>
      </c>
      <c r="O175" s="69">
        <f>IF(N175&lt;0,0,FLOOR(N175,2.5))</f>
        <v>225</v>
      </c>
      <c r="P175" s="68">
        <v>-235</v>
      </c>
      <c r="Q175" s="69">
        <f>IF(P175&lt;0,0,FLOOR(P175,2.5))</f>
        <v>0</v>
      </c>
      <c r="R175" s="70"/>
      <c r="S175" s="67" t="s">
        <v>33</v>
      </c>
      <c r="T175" s="68">
        <v>110</v>
      </c>
      <c r="U175" s="69">
        <f>IF(T175&lt;0,0,FLOOR(T175,2.5))</f>
        <v>110</v>
      </c>
      <c r="V175" s="68">
        <v>120</v>
      </c>
      <c r="W175" s="69">
        <f>IF(V175&lt;0,0,FLOOR(V175,2.5))</f>
        <v>120</v>
      </c>
      <c r="X175" s="68">
        <v>-125</v>
      </c>
      <c r="Y175" s="69">
        <f>IF(X175&lt;0,0,FLOOR(X175,2.5))</f>
        <v>0</v>
      </c>
      <c r="Z175" s="70"/>
      <c r="AA175" s="71">
        <f>IF(MAX(M175,O175,Q175)&gt;0,MAX(M175,O175,Q175),0)+IF(MAX(U175,W175,Y175)&gt;0,MAX(U175,W175,Y175),0)</f>
        <v>345</v>
      </c>
      <c r="AB175" s="68">
        <v>190</v>
      </c>
      <c r="AC175" s="69">
        <f>IF(AB175&lt;0,0,FLOOR(AB175,2.5))</f>
        <v>190</v>
      </c>
      <c r="AD175" s="68">
        <v>210</v>
      </c>
      <c r="AE175" s="69">
        <f>IF(AD175&lt;0,0,FLOOR(AD175,2.5))</f>
        <v>210</v>
      </c>
      <c r="AF175" s="68">
        <v>-230</v>
      </c>
      <c r="AG175" s="69">
        <f>IF(AF175&lt;0,0,FLOOR(AF175,2.5))</f>
        <v>0</v>
      </c>
      <c r="AH175" s="70"/>
      <c r="AI175" s="72">
        <f>AA175+IF(MAX(AC175,AE175,AG175)&gt;0,MAX(AC175,AE175,AG175),0)</f>
        <v>555</v>
      </c>
      <c r="AJ175" s="93">
        <v>3</v>
      </c>
      <c r="AK175" s="73">
        <f>IF(H175&lt;50,1.955,VLOOKUP(H175,'Reshel H'!$A$8:$E$133,IF(AV175&lt;0.25,2,IF(AV175&lt;0.5,3,IF(AV175&lt;0.75,4,5)))))</f>
        <v>0.846</v>
      </c>
      <c r="AL175" s="74">
        <f>IF(C175&lt;40,1,VLOOKUP(C175,'Reshel H'!$G$8:$H$59,2))</f>
        <v>1</v>
      </c>
      <c r="AM175" s="75">
        <f>AI175*AK175*AL175</f>
        <v>469.53</v>
      </c>
      <c r="AN175" s="96">
        <v>240</v>
      </c>
      <c r="AO175" s="76">
        <v>0</v>
      </c>
      <c r="AP175" s="76">
        <v>270</v>
      </c>
      <c r="AQ175" s="76">
        <v>0</v>
      </c>
      <c r="AR175" s="76">
        <v>270</v>
      </c>
      <c r="AS175" s="77" t="s">
        <v>23</v>
      </c>
      <c r="AV175" s="43">
        <f>MOD(H175,1)</f>
        <v>0.9000000000000057</v>
      </c>
    </row>
    <row r="176" spans="1:48" s="20" customFormat="1" ht="19.5" customHeight="1">
      <c r="A176" s="62">
        <f>A173+1</f>
        <v>130</v>
      </c>
      <c r="B176" s="78" t="s">
        <v>105</v>
      </c>
      <c r="C176" s="79">
        <v>29</v>
      </c>
      <c r="D176" s="80" t="s">
        <v>10</v>
      </c>
      <c r="E176" s="86" t="s">
        <v>60</v>
      </c>
      <c r="F176" s="87">
        <v>30978</v>
      </c>
      <c r="G176" s="82" t="s">
        <v>16</v>
      </c>
      <c r="H176" s="65">
        <v>126.2</v>
      </c>
      <c r="I176" s="66">
        <v>140</v>
      </c>
      <c r="J176" s="60">
        <v>125</v>
      </c>
      <c r="K176" s="67" t="s">
        <v>321</v>
      </c>
      <c r="L176" s="68">
        <v>210</v>
      </c>
      <c r="M176" s="69">
        <f>IF(L176&lt;0,0,FLOOR(L176,2.5))</f>
        <v>210</v>
      </c>
      <c r="N176" s="68">
        <v>225</v>
      </c>
      <c r="O176" s="69">
        <f>IF(N176&lt;0,0,FLOOR(N176,2.5))</f>
        <v>225</v>
      </c>
      <c r="P176" s="68">
        <v>235</v>
      </c>
      <c r="Q176" s="69">
        <f>IF(P176&lt;0,0,FLOOR(P176,2.5))</f>
        <v>235</v>
      </c>
      <c r="R176" s="70"/>
      <c r="S176" s="67" t="s">
        <v>80</v>
      </c>
      <c r="T176" s="68">
        <v>160</v>
      </c>
      <c r="U176" s="69">
        <f>IF(T176&lt;0,0,FLOOR(T176,2.5))</f>
        <v>160</v>
      </c>
      <c r="V176" s="68">
        <v>170</v>
      </c>
      <c r="W176" s="69">
        <f>IF(V176&lt;0,0,FLOOR(V176,2.5))</f>
        <v>170</v>
      </c>
      <c r="X176" s="68">
        <v>175</v>
      </c>
      <c r="Y176" s="69">
        <f>IF(X176&lt;0,0,FLOOR(X176,2.5))</f>
        <v>175</v>
      </c>
      <c r="Z176" s="70"/>
      <c r="AA176" s="71">
        <f>IF(MAX(M176,O176,Q176)&gt;0,MAX(M176,O176,Q176),0)+IF(MAX(U176,W176,Y176)&gt;0,MAX(U176,W176,Y176),0)</f>
        <v>410</v>
      </c>
      <c r="AB176" s="68">
        <v>240</v>
      </c>
      <c r="AC176" s="69">
        <f>IF(AB176&lt;0,0,FLOOR(AB176,2.5))</f>
        <v>240</v>
      </c>
      <c r="AD176" s="68">
        <v>250</v>
      </c>
      <c r="AE176" s="69">
        <f>IF(AD176&lt;0,0,FLOOR(AD176,2.5))</f>
        <v>250</v>
      </c>
      <c r="AF176" s="68">
        <v>-260</v>
      </c>
      <c r="AG176" s="69">
        <f>IF(AF176&lt;0,0,FLOOR(AF176,2.5))</f>
        <v>0</v>
      </c>
      <c r="AH176" s="70"/>
      <c r="AI176" s="72">
        <f>AA176+IF(MAX(AC176,AE176,AG176)&gt;0,MAX(AC176,AE176,AG176),0)</f>
        <v>660</v>
      </c>
      <c r="AJ176" s="93">
        <v>2</v>
      </c>
      <c r="AK176" s="73">
        <f>IF(H176&lt;50,1.955,VLOOKUP(H176,'Reshel H'!$A$8:$E$133,IF(AV176&lt;0.25,2,IF(AV176&lt;0.5,3,IF(AV176&lt;0.75,4,5)))))</f>
        <v>0.857</v>
      </c>
      <c r="AL176" s="74">
        <f>IF(C176&lt;40,1,VLOOKUP(C176,'Reshel H'!$G$8:$H$59,2))</f>
        <v>1</v>
      </c>
      <c r="AM176" s="75">
        <f>AI176*AK176*AL176</f>
        <v>565.62</v>
      </c>
      <c r="AN176" s="96">
        <v>250</v>
      </c>
      <c r="AO176" s="76">
        <v>0</v>
      </c>
      <c r="AP176" s="76">
        <v>265</v>
      </c>
      <c r="AQ176" s="76">
        <v>0</v>
      </c>
      <c r="AR176" s="76">
        <v>265</v>
      </c>
      <c r="AS176" s="77" t="s">
        <v>23</v>
      </c>
      <c r="AV176" s="43">
        <f>MOD(H176,1)</f>
        <v>0.20000000000000284</v>
      </c>
    </row>
    <row r="177" spans="1:48" s="20" customFormat="1" ht="19.5" customHeight="1">
      <c r="A177" s="62">
        <f>A173+1</f>
        <v>130</v>
      </c>
      <c r="B177" s="78" t="s">
        <v>120</v>
      </c>
      <c r="C177" s="79">
        <v>36</v>
      </c>
      <c r="D177" s="80" t="s">
        <v>73</v>
      </c>
      <c r="E177" s="86" t="s">
        <v>60</v>
      </c>
      <c r="F177" s="87">
        <v>29427</v>
      </c>
      <c r="G177" s="82" t="s">
        <v>18</v>
      </c>
      <c r="H177" s="65">
        <v>138.9</v>
      </c>
      <c r="I177" s="66">
        <v>140</v>
      </c>
      <c r="J177" s="89">
        <v>140</v>
      </c>
      <c r="K177" s="67" t="s">
        <v>322</v>
      </c>
      <c r="L177" s="68">
        <v>270</v>
      </c>
      <c r="M177" s="69">
        <f t="shared" si="104"/>
        <v>270</v>
      </c>
      <c r="N177" s="68">
        <v>-300</v>
      </c>
      <c r="O177" s="69">
        <f t="shared" si="105"/>
        <v>0</v>
      </c>
      <c r="P177" s="68">
        <v>-300</v>
      </c>
      <c r="Q177" s="69">
        <f t="shared" si="106"/>
        <v>0</v>
      </c>
      <c r="R177" s="70"/>
      <c r="S177" s="67" t="s">
        <v>80</v>
      </c>
      <c r="T177" s="68">
        <v>190</v>
      </c>
      <c r="U177" s="69">
        <f t="shared" si="107"/>
        <v>190</v>
      </c>
      <c r="V177" s="68">
        <v>200</v>
      </c>
      <c r="W177" s="69">
        <f t="shared" si="108"/>
        <v>200</v>
      </c>
      <c r="X177" s="68">
        <v>205</v>
      </c>
      <c r="Y177" s="69">
        <f t="shared" si="109"/>
        <v>205</v>
      </c>
      <c r="Z177" s="70"/>
      <c r="AA177" s="71">
        <f t="shared" si="110"/>
        <v>475</v>
      </c>
      <c r="AB177" s="68">
        <v>315</v>
      </c>
      <c r="AC177" s="69">
        <f t="shared" si="111"/>
        <v>315</v>
      </c>
      <c r="AD177" s="68">
        <v>-325</v>
      </c>
      <c r="AE177" s="69">
        <f t="shared" si="112"/>
        <v>0</v>
      </c>
      <c r="AF177" s="68"/>
      <c r="AG177" s="69">
        <f t="shared" si="113"/>
        <v>0</v>
      </c>
      <c r="AH177" s="70"/>
      <c r="AI177" s="72">
        <f t="shared" si="114"/>
        <v>790</v>
      </c>
      <c r="AJ177" s="93">
        <v>1</v>
      </c>
      <c r="AK177" s="73">
        <f>IF(H177&lt;50,1.955,VLOOKUP(H177,'Reshel H'!$A$8:$E$133,IF(AV177&lt;0.25,2,IF(AV177&lt;0.5,3,IF(AV177&lt;0.75,4,5)))))</f>
        <v>0.842</v>
      </c>
      <c r="AL177" s="74">
        <f>IF(C177&lt;40,1,VLOOKUP(C177,'Reshel H'!$G$8:$H$59,2))</f>
        <v>1</v>
      </c>
      <c r="AM177" s="75">
        <f t="shared" si="115"/>
        <v>665.18</v>
      </c>
      <c r="AN177" s="96">
        <v>242.5</v>
      </c>
      <c r="AO177" s="76">
        <v>0</v>
      </c>
      <c r="AP177" s="76">
        <v>252.5</v>
      </c>
      <c r="AQ177" s="76">
        <v>0</v>
      </c>
      <c r="AR177" s="76">
        <v>252.5</v>
      </c>
      <c r="AS177" s="77" t="s">
        <v>23</v>
      </c>
      <c r="AV177" s="43">
        <f t="shared" si="116"/>
        <v>0.9000000000000057</v>
      </c>
    </row>
    <row r="178" spans="1:48" s="131" customFormat="1" ht="19.5" customHeight="1">
      <c r="A178" s="129"/>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row>
    <row r="179" spans="1:48" s="20" customFormat="1" ht="19.5" customHeight="1">
      <c r="A179" s="62">
        <f>A177+1</f>
        <v>131</v>
      </c>
      <c r="B179" s="78" t="s">
        <v>121</v>
      </c>
      <c r="C179" s="79">
        <v>22</v>
      </c>
      <c r="D179" s="80" t="s">
        <v>73</v>
      </c>
      <c r="E179" s="86" t="s">
        <v>60</v>
      </c>
      <c r="F179" s="87">
        <v>33710</v>
      </c>
      <c r="G179" s="82" t="s">
        <v>84</v>
      </c>
      <c r="H179" s="65">
        <v>152</v>
      </c>
      <c r="I179" s="66" t="s">
        <v>35</v>
      </c>
      <c r="J179" s="90" t="s">
        <v>35</v>
      </c>
      <c r="K179" s="67" t="s">
        <v>24</v>
      </c>
      <c r="L179" s="68">
        <v>-300</v>
      </c>
      <c r="M179" s="69">
        <f t="shared" si="104"/>
        <v>0</v>
      </c>
      <c r="N179" s="68">
        <v>-300</v>
      </c>
      <c r="O179" s="69">
        <f t="shared" si="105"/>
        <v>0</v>
      </c>
      <c r="P179" s="68">
        <v>300</v>
      </c>
      <c r="Q179" s="69">
        <f t="shared" si="106"/>
        <v>300</v>
      </c>
      <c r="R179" s="70">
        <v>315</v>
      </c>
      <c r="S179" s="67" t="s">
        <v>24</v>
      </c>
      <c r="T179" s="68">
        <v>220</v>
      </c>
      <c r="U179" s="69">
        <f t="shared" si="107"/>
        <v>220</v>
      </c>
      <c r="V179" s="68">
        <v>240</v>
      </c>
      <c r="W179" s="69">
        <f t="shared" si="108"/>
        <v>240</v>
      </c>
      <c r="X179" s="68"/>
      <c r="Y179" s="69">
        <f t="shared" si="109"/>
        <v>0</v>
      </c>
      <c r="Z179" s="70"/>
      <c r="AA179" s="71">
        <f t="shared" si="110"/>
        <v>540</v>
      </c>
      <c r="AB179" s="68">
        <v>270</v>
      </c>
      <c r="AC179" s="69">
        <f t="shared" si="111"/>
        <v>270</v>
      </c>
      <c r="AD179" s="68">
        <v>280</v>
      </c>
      <c r="AE179" s="69">
        <f t="shared" si="112"/>
        <v>280</v>
      </c>
      <c r="AF179" s="68">
        <v>-300</v>
      </c>
      <c r="AG179" s="69">
        <f t="shared" si="113"/>
        <v>0</v>
      </c>
      <c r="AH179" s="70"/>
      <c r="AI179" s="72">
        <f t="shared" si="114"/>
        <v>820</v>
      </c>
      <c r="AJ179" s="93">
        <v>1</v>
      </c>
      <c r="AK179" s="73">
        <f>IF(H179&lt;50,1.955,VLOOKUP(H179,'Reshel H'!$A$8:$E$133,IF(AV179&lt;0.25,2,IF(AV179&lt;0.5,3,IF(AV179&lt;0.75,4,5)))))</f>
        <v>0.829</v>
      </c>
      <c r="AL179" s="74">
        <f>IF(C179&lt;40,1,VLOOKUP(C179,'Reshel H'!$G$8:$H$59,2))</f>
        <v>1</v>
      </c>
      <c r="AM179" s="75">
        <f t="shared" si="115"/>
        <v>679.78</v>
      </c>
      <c r="AN179" s="96">
        <v>195</v>
      </c>
      <c r="AO179" s="76">
        <v>0</v>
      </c>
      <c r="AP179" s="76">
        <v>210</v>
      </c>
      <c r="AQ179" s="76">
        <v>0</v>
      </c>
      <c r="AR179" s="76">
        <v>210</v>
      </c>
      <c r="AS179" s="77" t="s">
        <v>23</v>
      </c>
      <c r="AV179" s="43">
        <f t="shared" si="116"/>
        <v>0</v>
      </c>
    </row>
    <row r="180" spans="1:48" s="20" customFormat="1" ht="19.5" customHeight="1">
      <c r="A180" s="62">
        <f>A179+1</f>
        <v>132</v>
      </c>
      <c r="B180" s="78" t="s">
        <v>222</v>
      </c>
      <c r="C180" s="79">
        <v>35</v>
      </c>
      <c r="D180" s="80" t="s">
        <v>159</v>
      </c>
      <c r="E180" s="86" t="s">
        <v>60</v>
      </c>
      <c r="F180" s="87">
        <v>28751</v>
      </c>
      <c r="G180" s="82" t="s">
        <v>18</v>
      </c>
      <c r="H180" s="65">
        <v>142.4</v>
      </c>
      <c r="I180" s="66" t="s">
        <v>35</v>
      </c>
      <c r="J180" s="90" t="s">
        <v>35</v>
      </c>
      <c r="K180" s="67" t="s">
        <v>323</v>
      </c>
      <c r="L180" s="68">
        <v>282.5</v>
      </c>
      <c r="M180" s="69">
        <f t="shared" si="104"/>
        <v>282.5</v>
      </c>
      <c r="N180" s="68">
        <v>-295</v>
      </c>
      <c r="O180" s="69">
        <f t="shared" si="105"/>
        <v>0</v>
      </c>
      <c r="P180" s="68">
        <v>-295</v>
      </c>
      <c r="Q180" s="69">
        <f t="shared" si="106"/>
        <v>0</v>
      </c>
      <c r="R180" s="70"/>
      <c r="S180" s="67" t="s">
        <v>33</v>
      </c>
      <c r="T180" s="68">
        <v>185</v>
      </c>
      <c r="U180" s="69">
        <f t="shared" si="107"/>
        <v>185</v>
      </c>
      <c r="V180" s="68">
        <v>197.5</v>
      </c>
      <c r="W180" s="69">
        <f t="shared" si="108"/>
        <v>197.5</v>
      </c>
      <c r="X180" s="68">
        <v>207.5</v>
      </c>
      <c r="Y180" s="69">
        <f t="shared" si="109"/>
        <v>207.5</v>
      </c>
      <c r="Z180" s="70"/>
      <c r="AA180" s="71">
        <f t="shared" si="110"/>
        <v>490</v>
      </c>
      <c r="AB180" s="68">
        <v>240</v>
      </c>
      <c r="AC180" s="69">
        <f t="shared" si="111"/>
        <v>240</v>
      </c>
      <c r="AD180" s="68">
        <v>265</v>
      </c>
      <c r="AE180" s="69">
        <f t="shared" si="112"/>
        <v>265</v>
      </c>
      <c r="AF180" s="68">
        <v>-280</v>
      </c>
      <c r="AG180" s="69">
        <f t="shared" si="113"/>
        <v>0</v>
      </c>
      <c r="AH180" s="70"/>
      <c r="AI180" s="72">
        <f t="shared" si="114"/>
        <v>755</v>
      </c>
      <c r="AJ180" s="93">
        <v>1</v>
      </c>
      <c r="AK180" s="73">
        <f>IF(H180&lt;50,1.955,VLOOKUP(H180,'Reshel H'!$A$8:$E$133,IF(AV180&lt;0.25,2,IF(AV180&lt;0.5,3,IF(AV180&lt;0.75,4,5)))))</f>
        <v>0.838</v>
      </c>
      <c r="AL180" s="74">
        <f>IF(C180&lt;40,1,VLOOKUP(C180,'Reshel H'!$G$8:$H$59,2))</f>
        <v>1</v>
      </c>
      <c r="AM180" s="75">
        <f t="shared" si="115"/>
        <v>632.6899999999999</v>
      </c>
      <c r="AN180" s="96">
        <v>195</v>
      </c>
      <c r="AO180" s="76">
        <v>0</v>
      </c>
      <c r="AP180" s="76">
        <v>210</v>
      </c>
      <c r="AQ180" s="76">
        <v>0</v>
      </c>
      <c r="AR180" s="76">
        <v>210</v>
      </c>
      <c r="AS180" s="77" t="s">
        <v>23</v>
      </c>
      <c r="AV180" s="43">
        <f t="shared" si="116"/>
        <v>0.4000000000000057</v>
      </c>
    </row>
    <row r="181" spans="1:48" s="20" customFormat="1" ht="19.5" customHeight="1">
      <c r="A181" s="62">
        <f>A180+1</f>
        <v>133</v>
      </c>
      <c r="B181" s="78" t="s">
        <v>155</v>
      </c>
      <c r="C181" s="79">
        <v>46</v>
      </c>
      <c r="D181" s="80" t="s">
        <v>145</v>
      </c>
      <c r="E181" s="86" t="s">
        <v>60</v>
      </c>
      <c r="F181" s="87">
        <v>25066</v>
      </c>
      <c r="G181" s="82" t="s">
        <v>29</v>
      </c>
      <c r="H181" s="65">
        <v>141</v>
      </c>
      <c r="I181" s="66" t="s">
        <v>35</v>
      </c>
      <c r="J181" s="90" t="s">
        <v>35</v>
      </c>
      <c r="K181" s="67" t="s">
        <v>320</v>
      </c>
      <c r="L181" s="68">
        <v>320</v>
      </c>
      <c r="M181" s="69">
        <f t="shared" si="104"/>
        <v>320</v>
      </c>
      <c r="N181" s="68">
        <v>335</v>
      </c>
      <c r="O181" s="69">
        <f t="shared" si="105"/>
        <v>335</v>
      </c>
      <c r="P181" s="68">
        <v>345</v>
      </c>
      <c r="Q181" s="69">
        <f t="shared" si="106"/>
        <v>345</v>
      </c>
      <c r="R181" s="70"/>
      <c r="S181" s="67" t="s">
        <v>33</v>
      </c>
      <c r="T181" s="68">
        <v>190</v>
      </c>
      <c r="U181" s="69">
        <f t="shared" si="107"/>
        <v>190</v>
      </c>
      <c r="V181" s="68">
        <v>-198</v>
      </c>
      <c r="W181" s="69">
        <f t="shared" si="108"/>
        <v>0</v>
      </c>
      <c r="X181" s="68">
        <v>198</v>
      </c>
      <c r="Y181" s="69">
        <f t="shared" si="109"/>
        <v>197.5</v>
      </c>
      <c r="Z181" s="70"/>
      <c r="AA181" s="71">
        <f t="shared" si="110"/>
        <v>542.5</v>
      </c>
      <c r="AB181" s="68">
        <v>240</v>
      </c>
      <c r="AC181" s="69">
        <f t="shared" si="111"/>
        <v>240</v>
      </c>
      <c r="AD181" s="68">
        <v>-301</v>
      </c>
      <c r="AE181" s="69">
        <f t="shared" si="112"/>
        <v>0</v>
      </c>
      <c r="AF181" s="68">
        <v>-301</v>
      </c>
      <c r="AG181" s="69">
        <f t="shared" si="113"/>
        <v>0</v>
      </c>
      <c r="AH181" s="70"/>
      <c r="AI181" s="72">
        <f t="shared" si="114"/>
        <v>782.5</v>
      </c>
      <c r="AJ181" s="93">
        <v>1</v>
      </c>
      <c r="AK181" s="73">
        <f>IF(H181&lt;50,1.955,VLOOKUP(H181,'Reshel H'!$A$8:$E$133,IF(AV181&lt;0.25,2,IF(AV181&lt;0.5,3,IF(AV181&lt;0.75,4,5)))))</f>
        <v>0.839</v>
      </c>
      <c r="AL181" s="74">
        <f>IF(C181&lt;40,1,VLOOKUP(C181,'Reshel H'!$G$8:$H$59,2))</f>
        <v>1.068</v>
      </c>
      <c r="AM181" s="75">
        <f t="shared" si="115"/>
        <v>701.1606899999999</v>
      </c>
      <c r="AN181" s="96">
        <v>255</v>
      </c>
      <c r="AO181" s="76">
        <v>0</v>
      </c>
      <c r="AP181" s="76">
        <v>280</v>
      </c>
      <c r="AQ181" s="76">
        <v>0</v>
      </c>
      <c r="AR181" s="76">
        <v>280</v>
      </c>
      <c r="AS181" s="77" t="s">
        <v>23</v>
      </c>
      <c r="AV181" s="43">
        <f t="shared" si="116"/>
        <v>0</v>
      </c>
    </row>
    <row r="182" s="20" customFormat="1" ht="19.5" customHeight="1">
      <c r="A182" s="62"/>
    </row>
    <row r="183" s="20" customFormat="1" ht="19.5" customHeight="1"/>
    <row r="184" s="20" customFormat="1" ht="19.5" customHeight="1"/>
    <row r="185" s="20" customFormat="1" ht="19.5" customHeight="1"/>
    <row r="186" s="20" customFormat="1" ht="19.5" customHeight="1"/>
    <row r="187" s="20" customFormat="1" ht="19.5" customHeight="1"/>
    <row r="188" spans="1:48" s="20" customFormat="1" ht="19.5" customHeight="1" hidden="1">
      <c r="A188" s="12">
        <v>64</v>
      </c>
      <c r="B188" s="13" t="s">
        <v>37</v>
      </c>
      <c r="C188" s="39"/>
      <c r="D188" s="13" t="s">
        <v>10</v>
      </c>
      <c r="E188" s="14" t="s">
        <v>60</v>
      </c>
      <c r="F188" s="37">
        <v>31203</v>
      </c>
      <c r="G188" s="15" t="s">
        <v>16</v>
      </c>
      <c r="H188" s="22">
        <v>127</v>
      </c>
      <c r="I188" s="21">
        <v>140</v>
      </c>
      <c r="J188" s="55">
        <v>125</v>
      </c>
      <c r="K188" s="50" t="s">
        <v>24</v>
      </c>
      <c r="L188" s="52"/>
      <c r="M188" s="51">
        <f>IF(L188&lt;0,0,FLOOR(L188,2.5))</f>
        <v>0</v>
      </c>
      <c r="N188" s="52"/>
      <c r="O188" s="51">
        <f>IF(N188&lt;0,0,FLOOR(N188,2.5))</f>
        <v>0</v>
      </c>
      <c r="P188" s="52"/>
      <c r="Q188" s="51">
        <f>IF(P188&lt;0,0,FLOOR(P188,2.5))</f>
        <v>0</v>
      </c>
      <c r="R188" s="53"/>
      <c r="S188" s="50" t="s">
        <v>24</v>
      </c>
      <c r="T188" s="52"/>
      <c r="U188" s="51">
        <f>IF(T188&lt;0,0,FLOOR(T188,2.5))</f>
        <v>0</v>
      </c>
      <c r="V188" s="52"/>
      <c r="W188" s="51">
        <f>IF(V188&lt;0,0,FLOOR(V188,2.5))</f>
        <v>0</v>
      </c>
      <c r="X188" s="52"/>
      <c r="Y188" s="51">
        <f>IF(X188&lt;0,0,FLOOR(X188,2.5))</f>
        <v>0</v>
      </c>
      <c r="Z188" s="53"/>
      <c r="AA188" s="54">
        <f>IF(MAX(M188,O188,Q188)&gt;0,MAX(M188,O188,Q188),0)+IF(MAX(U188,W188,Y188)&gt;0,MAX(U188,W188,Y188),0)</f>
        <v>0</v>
      </c>
      <c r="AB188" s="52"/>
      <c r="AC188" s="51">
        <f>IF(AB188&lt;0,0,FLOOR(AB188,2.5))</f>
        <v>0</v>
      </c>
      <c r="AD188" s="52"/>
      <c r="AE188" s="51">
        <f>IF(AD188&lt;0,0,FLOOR(AD188,2.5))</f>
        <v>0</v>
      </c>
      <c r="AF188" s="52"/>
      <c r="AG188" s="51">
        <f>IF(AF188&lt;0,0,FLOOR(AF188,2.5))</f>
        <v>0</v>
      </c>
      <c r="AH188" s="53"/>
      <c r="AI188" s="49">
        <f>AA188+IF(MAX(AC188,AE188,AG188)&gt;0,MAX(AC188,AE188,AG188),0)</f>
        <v>0</v>
      </c>
      <c r="AJ188" s="16">
        <v>2</v>
      </c>
      <c r="AK188" s="45">
        <f>IF(H188&lt;50,1.955,VLOOKUP(H188,'Reshel H'!$A$8:$E$133,IF(AV188&lt;0.25,2,IF(AV188&lt;0.5,3,IF(AV188&lt;0.75,4,5)))))</f>
        <v>0.855</v>
      </c>
      <c r="AL188" s="46">
        <f>IF(C188&lt;40,1,VLOOKUP(C188,'Reshel H'!$G$8:$H$59,2))</f>
        <v>1</v>
      </c>
      <c r="AM188" s="48">
        <f>AI188*AK188*AL188</f>
        <v>0</v>
      </c>
      <c r="AN188" s="17">
        <v>205</v>
      </c>
      <c r="AO188" s="18">
        <v>0</v>
      </c>
      <c r="AP188" s="18">
        <v>230</v>
      </c>
      <c r="AQ188" s="18">
        <v>0</v>
      </c>
      <c r="AR188" s="18">
        <v>230</v>
      </c>
      <c r="AS188" s="19" t="s">
        <v>23</v>
      </c>
      <c r="AV188" s="43">
        <f>MOD(H188,1)</f>
        <v>0</v>
      </c>
    </row>
  </sheetData>
  <sheetProtection/>
  <mergeCells count="63">
    <mergeCell ref="A170:IV170"/>
    <mergeCell ref="A174:IV174"/>
    <mergeCell ref="A178:IV178"/>
    <mergeCell ref="A135:IV135"/>
    <mergeCell ref="A141:IV141"/>
    <mergeCell ref="A149:IV149"/>
    <mergeCell ref="A152:IV152"/>
    <mergeCell ref="A156:IV156"/>
    <mergeCell ref="A164:IV164"/>
    <mergeCell ref="A4:AM4"/>
    <mergeCell ref="A43:AS43"/>
    <mergeCell ref="A129:AS129"/>
    <mergeCell ref="A24:AS24"/>
    <mergeCell ref="A60:AS60"/>
    <mergeCell ref="A7:IV7"/>
    <mergeCell ref="A11:IV11"/>
    <mergeCell ref="A15:IV15"/>
    <mergeCell ref="A72:IV72"/>
    <mergeCell ref="F2:F3"/>
    <mergeCell ref="G2:G3"/>
    <mergeCell ref="L2:R2"/>
    <mergeCell ref="H2:H3"/>
    <mergeCell ref="I2:I3"/>
    <mergeCell ref="J2:J3"/>
    <mergeCell ref="K2:K3"/>
    <mergeCell ref="A1:AM1"/>
    <mergeCell ref="AA2:AA3"/>
    <mergeCell ref="V3:W3"/>
    <mergeCell ref="X3:Y3"/>
    <mergeCell ref="A2:A3"/>
    <mergeCell ref="B2:B3"/>
    <mergeCell ref="D2:D3"/>
    <mergeCell ref="E2:E3"/>
    <mergeCell ref="C2:C3"/>
    <mergeCell ref="S2:S3"/>
    <mergeCell ref="AR2:AR3"/>
    <mergeCell ref="L3:M3"/>
    <mergeCell ref="N3:O3"/>
    <mergeCell ref="P3:Q3"/>
    <mergeCell ref="T3:U3"/>
    <mergeCell ref="T2:Z2"/>
    <mergeCell ref="AM2:AM3"/>
    <mergeCell ref="AB3:AC3"/>
    <mergeCell ref="AD3:AE3"/>
    <mergeCell ref="AO2:AO3"/>
    <mergeCell ref="AP2:AP3"/>
    <mergeCell ref="AQ2:AQ3"/>
    <mergeCell ref="AF3:AG3"/>
    <mergeCell ref="AB2:AH2"/>
    <mergeCell ref="AI2:AI3"/>
    <mergeCell ref="AJ2:AJ3"/>
    <mergeCell ref="AK2:AK3"/>
    <mergeCell ref="AL2:AL3"/>
    <mergeCell ref="A90:IV90"/>
    <mergeCell ref="A112:IV112"/>
    <mergeCell ref="A28:IV28"/>
    <mergeCell ref="A37:IV37"/>
    <mergeCell ref="A47:IV47"/>
    <mergeCell ref="A55:IV55"/>
    <mergeCell ref="A63:IV63"/>
    <mergeCell ref="A65:IV65"/>
    <mergeCell ref="A85:AS85"/>
    <mergeCell ref="A106:AS106"/>
  </mergeCells>
  <conditionalFormatting sqref="AA188 AA179:AA181 AA5:AA6 AA54 AA127:AA128 AA130:AA134 AA25:AA27 AA100:AA105 AA86:AA89 AA107:AA111 AA44:AA46 AA51:AA52 AA32:AA36 AA142:AA147 AA150:AA151 AA165:AA169 AA114:AA125 AA136:AA137 AA153:AA155 AA157:AA162 AA171:AA173 AA61:AA62 AA8:AA10 AA12:AA14 AA16:AA23 AA29:AA30 AA38:AA42 AA48 AA56:AA59 AA64 AA66:AA71 AA73:AA84 AA91:AA98">
    <cfRule type="expression" priority="273" dxfId="419" stopIfTrue="1">
      <formula>B5=$K$1</formula>
    </cfRule>
  </conditionalFormatting>
  <conditionalFormatting sqref="AI188 AI179:AI181 AI5:AI6 AI54 AI127:AI128 AI130:AI134 AI25:AI27 AI100:AI105 AI86:AI89 AI107:AI111 AI44:AI46 AI51:AI52 AI32:AI36 AI142:AI147 AI150:AI151 AI165:AI169 AI114:AI125 AI136:AI137 AI153:AI155 AI157:AI162 AI171:AI173 AI61:AI62 AI8:AI10 AI12:AI14 AI16:AI23 AI29:AI30 AI38:AI42 AI48 AI56:AI59 AI64 AI66:AI71 AI73:AI84 AI91:AI98">
    <cfRule type="expression" priority="274" dxfId="419" stopIfTrue="1">
      <formula>B5=$I$1</formula>
    </cfRule>
  </conditionalFormatting>
  <conditionalFormatting sqref="G108:G109 G111 G103:G104 G114:G128 G188 G130:G134 G136:G140 G142:G148 G150:G151 G153:G155 G157:G163 G165:G169 G171:G173 G175:G177 G179:G181">
    <cfRule type="expression" priority="275" dxfId="1" stopIfTrue="1">
      <formula>B103=$I$1</formula>
    </cfRule>
    <cfRule type="expression" priority="276" dxfId="420" stopIfTrue="1">
      <formula>$F103=""</formula>
    </cfRule>
  </conditionalFormatting>
  <conditionalFormatting sqref="D108:D109 D111 D103:D104 D114:D128 D188 D130:D134 D136:D140 D142:D148 D150:D151 D153:D155 D157:D163 D165:D169 D171:D173 D175:D177 D179:D181">
    <cfRule type="expression" priority="277" dxfId="421" stopIfTrue="1">
      <formula>$B103=$I$1</formula>
    </cfRule>
    <cfRule type="expression" priority="278" dxfId="420" stopIfTrue="1">
      <formula>$D103=""</formula>
    </cfRule>
  </conditionalFormatting>
  <conditionalFormatting sqref="B111 B108:B109 B103:B104 B128 B114:B126 B188 B130:B134 B136:B140 B142:B148 B150:B151 B153:B155 B157:B163 B165:B169 B171:B173 B175:B177 B179:B181">
    <cfRule type="cellIs" priority="279" dxfId="422" operator="equal" stopIfTrue="1">
      <formula>$I$1</formula>
    </cfRule>
    <cfRule type="expression" priority="280" dxfId="423" stopIfTrue="1">
      <formula>$B103=""</formula>
    </cfRule>
  </conditionalFormatting>
  <conditionalFormatting sqref="E108:E109 E111 E103:E104 E114:E128 E188 E130:E134 E136:E140 E142:E148 E150:E151 E153:E155 E157:E163 E165:E169 E171:E173 E175:E177 E179:E181">
    <cfRule type="expression" priority="281" dxfId="424" stopIfTrue="1">
      <formula>$B103=$I$1</formula>
    </cfRule>
    <cfRule type="cellIs" priority="282" dxfId="425" operator="equal" stopIfTrue="1">
      <formula>"F"</formula>
    </cfRule>
    <cfRule type="cellIs" priority="283" dxfId="426" operator="equal" stopIfTrue="1">
      <formula>"M"</formula>
    </cfRule>
  </conditionalFormatting>
  <conditionalFormatting sqref="F108:G109 S108:S109 I108:K109 AJ108:AJ109 F111:G111 I111:K111 AJ111 S111 AJ103:AJ104 I103:K104 S103:S104 F103:G104 F138:K138 I130:K134 F130:G134 F114:G128 I114:K128 AJ114:AJ128 S114:S128 S188 F188:K188 S130:S134 AJ130:AJ134 F139:G140 I139:K140 AJ136:AJ140 S136:S140 F136:G137 I136:K137 S142:S148 AJ142:AJ148 I142:K148 F142:G148 F150:G151 I150:K151 AJ150:AJ151 S150:S151 S153:S155 AJ153:AJ155 I153:K155 F153:G155 F157:G163 I157:K163 AJ157:AJ163 S157:S163 S165:S169 AJ165:AJ169 I165:K169 F165:G169 F171:G173 I171:K173 AJ171:AJ173 S171:S173 S175:S177 AJ175:AJ177 I175:K177 F175:G177 F179:G181 I179:K181 AJ179:AJ181 S179:S181">
    <cfRule type="expression" priority="284" dxfId="1" stopIfTrue="1">
      <formula>$B103=$I$1</formula>
    </cfRule>
  </conditionalFormatting>
  <conditionalFormatting sqref="L111 N111 P111 T111 V111 X111 AB111 AD111 AF111 AF25:AF27 AD25:AD27 AB25:AB27 X25:X27 V25:V27 T25:T27 P25:P27 N25:N27 L25:L27 L59 N59 P59 T59 V59 X59 AB59 AD59 AF59 L162 N162 P162 T162 V162 X162 AB162 AD162 AF162 AF188 AD188 AB188 X188 V188 T188 P188 N188 L188 L105 N105 P105 T105 V105 X105 AB105 AD105 AF105 L125 N125 P125 T125 V125 X125 AB125 AD125 AF125 AF5:AF6 AD5:AD6 AB5:AB6 X5:X6 V5:V6 T5:T6 P5:P6 N5:N6 L5:L6 AF114 AD114 AB114 X114 V114 T114 P114 N114 L114 AF73:AF84 AD73:AD84 AB73:AB84 X73:X84 V73:V84 T73:T84 P73:P84 N73:N84 L73:L84 L95:L97 N95:N97 P95:P97 T95:T97 V95:V97 X95:X97 AB95:AB97 AD95:AD97 AF95:AF97 L86:L89 N86:N89 P86:P89 T86:T89 V86:V89 X86:X89 AB86:AB89 AD86:AD89 AF86:AF89 AF107 AD107 AB107 X107 V107 T107 P107 N107 L107 L44 N44 P44 T44 V44 X44 AB44 AD44 AF44 AF35:AF36 AD35:AD36 AB35:AB36 X35:X36 V35:V36 T35:T36 P35:P36 N35:N36 L35:L36 L32:L33 N32:N33 P32:P33 T32:T33 V32:V33 X32:X33 AB32:AB33 AD32:AD33 AF32:AF33 L146 N146 P146 T146 V146 X146 AB146 AD146 AF146 AF165 AD165 AB165 X165 V165 T165 P165 N165 L165 L151 N151 P151 T151 V151 X151 AB151 AD151 AF151 AF116:AF117 AD116:AD117 AB116:AB117 X116:X117 V116:V117 T116:T117 P116:P117 N116:N117 L116:L117 AF153 AD153 AB153 X153 V153 T153 P153 N153 L153 AF62 AD62 AB62 X62 V62 T62 P62 N62 L62 L8:L10 N8:N10 P8:P10 T8:T10 V8:V10 X8:X10 AB8:AB10 AD8:AD10 AF8:AF10 AF12:AF14 AD12:AD14 AB12:AB14 X12:X14 V12:V14 T12:T14 P12:P14 N12:N14 L12:L14 L16:L20 N16:N20 P16:P20 T16:T20 V16:V20 X16:X20 AB16:AB20 AD16:AD20 AF16:AF20 L29:L30 N29:N30 P29:P30 T29:T30 V29:V30 X29:X30 AB29:AB30 AD29:AD30 AF29:AF30 L38:L42 N38:N42 P38:P42 T38:T42 V38:V42 X38:X42 AB38:AB42 AD38:AD42 AF38:AF42 L64 N64 P64 T64 V64 X64 AB64 AD64 AF64 AF66:AF67 AD66:AD67 AB66:AB67 X66:X67 V66:V67 T66:T67 P66:P67 N66:N67 L66:L67 AF91:AF93 AD91:AD93 AB91:AB93 X91:X93 V91:V93 T91:T93 P91:P93 N91:N93 L91:L93">
    <cfRule type="expression" priority="303" dxfId="427" stopIfTrue="1">
      <formula>AND(COLUMN(L5)=#REF!,ROW(L5)=#REF!)</formula>
    </cfRule>
    <cfRule type="cellIs" priority="304" dxfId="428" operator="lessThan" stopIfTrue="1">
      <formula>0</formula>
    </cfRule>
    <cfRule type="expression" priority="305" dxfId="429" stopIfTrue="1">
      <formula>OR(AND(ROW(L5)=#REF!,COLUMN(L5)&lt;#REF!,CG5=1),AND(ROW(L5)&lt;#REF!,COLUMN(L5)=#REF!,CG5=1))</formula>
    </cfRule>
  </conditionalFormatting>
  <conditionalFormatting sqref="R111 Z111 AH111 AH25:AH27 Z25:Z27 R25:R27 R59 Z59 AH59 R162 Z162 AH162 AH188 Z188 R188 R105 Z105 AH105 R125 Z125 AH125 AH5:AH6 Z5:Z6 R5:R6 AH114 Z114 R114 AH73:AH84 Z73:Z84 R73:R84 R95:R97 Z95:Z97 AH95:AH97 R86:R89 Z86:Z89 AH86:AH89 AH107 Z107 R107 R44 Z44 AH44 AH35:AH36 Z35:Z36 R35:R36 R32:R33 Z32:Z33 AH32:AH33 R146 Z146 AH146 AH165 Z165 R165 R151 Z151 AH151 AH116:AH117 Z116:Z117 R116:R117 AH153 Z153 R153 AH62 Z62 R62 R8:R10 Z8:Z10 AH8:AH10 AH12:AH14 Z12:Z14 R12:R14 R16:R20 Z16:Z20 AH16:AH20 R29:R30 Z29:Z30 AH29:AH30 R38:R42 Z38:Z42 AH38:AH42 R64 Z64 AH64 AH66:AH67 Z66:Z67 R66:R67 AH91:AH93 Z91:Z93 R91:R93">
    <cfRule type="expression" priority="306" dxfId="427" stopIfTrue="1">
      <formula>AND(COLUMN(R5)=#REF!,ROW(R5)=#REF!)</formula>
    </cfRule>
    <cfRule type="cellIs" priority="307" dxfId="428" operator="lessThan" stopIfTrue="1">
      <formula>0</formula>
    </cfRule>
    <cfRule type="expression" priority="308" dxfId="429" stopIfTrue="1">
      <formula>OR(AND(ROW(R5)=#REF!,COLUMN(R5)&lt;#REF!,CM5=1),AND(ROW(R5)&lt;#REF!,COLUMN(R5)=#REF!,CM5=1))</formula>
    </cfRule>
  </conditionalFormatting>
  <conditionalFormatting sqref="F188:J188 F179:G181 I179:J181 AJ179:AJ181 F111:G111 I111:J111 F108:G109 I108:J109 I127:J128 AJ127:AJ128 F127:G128 F130:G134 AJ130:AJ134 I130:J134 I103:J104 F103:G104 AJ123:AJ125 I123:J125 F123:G125 F142:G147 AJ142:AJ147 I142:J147 I150:J151 AJ150:AJ151 F150:G151 J176 AJ165:AJ169 F165:G169 I165:J169 I114:J121 F114:G121 AJ114:AJ121 I136:J137 AJ136:AJ137 F136:G137 F153:G155 AJ153:AJ155 I153:J155 I157:J162 AJ157:AJ162 F157:G162 I171:J173 F171:G173 AJ171:AJ173">
    <cfRule type="expression" priority="309" dxfId="1" stopIfTrue="1">
      <formula>LEN(TRIM(F103))=0</formula>
    </cfRule>
  </conditionalFormatting>
  <conditionalFormatting sqref="AG188 AE188 AC188 Y188 W188 U188 Q188 O188 M188 AG179:AG181 AE179:AE181 AC179:AC181 Y179:Y181 W179:W181 U179:U181 Q179:Q181 O179:O181 M179:M181 M5:M6 O5:O6 Q5:Q6 U5:U6 W5:W6 Y5:Y6 AC5:AC6 AE5:AE6 AG5:AG6 M54 O54 Q54 U54 W54 Y54 AC54 AE54 AG54 M127:M128 O127:O128 Q127:Q128 U127:U128 W127:W128 Y127:Y128 AC127:AC128 AE127:AE128 AG127:AG128 AG130:AG134 AE130:AE134 AC130:AC134 Y130:Y134 W130:W134 U130:U134 Q130:Q134 O130:O134 M130:M134 AG25:AG27 AE25:AE27 AC25:AC27 Y25:Y27 W25:W27 U25:U27 Q25:Q27 O25:O27 M25:M27 AG100:AG105 AE100:AE105 AC100:AC105 Y100:Y105 W100:W105 U100:U105 Q100:Q105 O100:O105 M100:M105 AG123:AG125 AE123:AE125 AC123:AC125 Y123:Y125 W123:W125 U123:U125 Q123:Q125 O123:O125 M123:M125 M86:M89 O86:O89 Q86:Q89 U86:U89 W86:W89 Y86:Y89 AC86:AC89 AE86:AE89 AG86:AG89 M107:M111 O107:O111 Q107:Q111 U107:U111 W107:W111 Y107:Y111 AC107:AC111 AE107:AE111 AG107:AG111 AG44:AG46 AE44:AE46 AC44:AC46 Y44:Y46 W44:W46 U44:U46 Q44:Q46 O44:O46 M44:M46 M51:M52 O51:O52 Q51:Q52 U51:U52 W51:W52 Y51:Y52 AC51:AC52 AE51:AE52 AG51:AG52 M32:M36 O32:O36 Q32:Q36 U32:U36 W32:W36 Y32:Y36 AC32:AC36 AE32:AE36 AG32:AG36 AG142:AG147 AE142:AE147 AC142:AC147 Y142:Y147 W142:W147 U142:U147 Q142:Q147 O142:O147 M142:M147 M150:M151 O150:O151 Q150:Q151 U150:U151 W150:W151 Y150:Y151 AC150:AC151 AE150:AE151 AG150:AG151 M165:M169 O165:O169 Q165:Q169 U165:U169 W165:W169 Y165:Y169 AC165:AC169 AE165:AE169 AG165:AG169 AG114:AG121 AE114:AE121 AC114:AC121 Y114:Y121 W114:W121 U114:U121 Q114:Q121 O114:O121 M114:M121 M136:M137 O136:O137 Q136:Q137 U136:U137 W136:W137 Y136:Y137 AC136:AC137 AE136:AE137 AG136:AG137 AG153:AG155 AE153:AE155 AC153:AC155 Y153:Y155 W153:W155 U153:U155 Q153:Q155 O153:O155 M153:M155 M157:M162 O157:O162 Q157:Q162 U157:U162 W157:W162 Y157:Y162 AC157:AC162 AE157:AE162 AG157:AG162 AG171:AG173 AE171:AE173 AC171:AC173 Y171:Y173 W171:W173 U171:U173 Q171:Q173 O171:O173 M171:M173 AG61:AG62 AE61:AE62 AC61:AC62 Y61:Y62 W61:W62 U61:U62 Q61:Q62 O61:O62 M61:M62 AG8:AG10 AE8:AE10 AC8:AC10 Y8:Y10 W8:W10 U8:U10 Q8:Q10 O8:O10 M8:M10 M12:M14 O12:O14 Q12:Q14 U12:U14 W12:W14 Y12:Y14 AC12:AC14 AE12:AE14 AG12:AG14 AG16:AG23 AE16:AE23 AC16:AC23 Y16:Y23 W16:W23 U16:U23 Q16:Q23 O16:O23 M16:M23 M29:M30 O29:O30 Q29:Q30 U29:U30 W29:W30 Y29:Y30 AC29:AC30 AE29:AE30 AG29:AG30 AG38:AG42 AE38:AE42 AC38:AC42 Y38:Y42 W38:W42 U38:U42 Q38:Q42 O38:O42 M38:M42 M48 O48 Q48 U48 W48 Y48 AC48 AE48 AG48 AG56:AG59 AE56:AE59 AC56:AC59 Y56:Y59 W56:W59 U56:U59 Q56:Q59 O56:O59 M56:M59 M64 O64 Q64 U64 W64 Y64 AC64 AE64 AG64 AG66:AG71 AE66:AE71 AC66:AC71 Y66:Y71 W66:W71 U66:U71 Q66:Q71 O66:O71 M66:M71 M73:M84 O73:O84 Q73:Q84 U73:U84 W73:W84 Y73:Y84 AC73:AC84 AE73:AE84 AG73:AG84 AG91:AG98 AE91:AE98 AC91:AC98 Y91:Y98 W91:W98 U91:U98 Q91:Q98 O91:O98 M91:M98">
    <cfRule type="cellIs" priority="310" dxfId="430" operator="lessThan" stopIfTrue="1">
      <formula>0</formula>
    </cfRule>
  </conditionalFormatting>
  <conditionalFormatting sqref="B59">
    <cfRule type="duplicateValues" priority="272" dxfId="431">
      <formula>AND(COUNTIF($B$59:$B$59,B59)&gt;1,NOT(ISBLANK(B59)))</formula>
    </cfRule>
  </conditionalFormatting>
  <conditionalFormatting sqref="AD53 AB53 X53 V53 T53 P53 N53 L53">
    <cfRule type="expression" priority="544" dxfId="427" stopIfTrue="1">
      <formula>AND(COLUMN(L53)=#REF!,ROW(L53)=#REF!)</formula>
    </cfRule>
    <cfRule type="cellIs" priority="545" dxfId="428" operator="lessThan" stopIfTrue="1">
      <formula>0</formula>
    </cfRule>
    <cfRule type="expression" priority="546" dxfId="429" stopIfTrue="1">
      <formula>OR(AND(ROW(L53)=#REF!,COLUMN(L53)&lt;#REF!,CG31=1),AND(ROW(L53)&lt;#REF!,COLUMN(L53)=#REF!,CG31=1))</formula>
    </cfRule>
  </conditionalFormatting>
  <conditionalFormatting sqref="Z53 R53">
    <cfRule type="expression" priority="598" dxfId="427" stopIfTrue="1">
      <formula>AND(COLUMN(R53)=#REF!,ROW(R53)=#REF!)</formula>
    </cfRule>
    <cfRule type="cellIs" priority="599" dxfId="428" operator="lessThan" stopIfTrue="1">
      <formula>0</formula>
    </cfRule>
    <cfRule type="expression" priority="600" dxfId="429" stopIfTrue="1">
      <formula>OR(AND(ROW(R53)=#REF!,COLUMN(R53)&lt;#REF!,CM31=1),AND(ROW(R53)&lt;#REF!,COLUMN(R53)=#REF!,CM31=1))</formula>
    </cfRule>
  </conditionalFormatting>
  <conditionalFormatting sqref="AF21 AD21 AB21 X21 V21 T21 P21 N21 L21 AD110 AB110 X110 V110 T110 P110 N110 L110 AF110">
    <cfRule type="expression" priority="704" dxfId="427" stopIfTrue="1">
      <formula>AND(COLUMN(L21)=#REF!,ROW(L21)=#REF!)</formula>
    </cfRule>
    <cfRule type="cellIs" priority="705" dxfId="428" operator="lessThan" stopIfTrue="1">
      <formula>0</formula>
    </cfRule>
    <cfRule type="expression" priority="706" dxfId="429" stopIfTrue="1">
      <formula>OR(AND(ROW(L21)=#REF!,COLUMN(L21)&lt;#REF!,'Powerlifting Raw'!#REF!=1),AND(ROW(L21)&lt;#REF!,COLUMN(L21)=#REF!,'Powerlifting Raw'!#REF!=1))</formula>
    </cfRule>
  </conditionalFormatting>
  <conditionalFormatting sqref="AD70 AB70 X70 V70 T70 P70 N70 L70 AF70">
    <cfRule type="expression" priority="707" dxfId="427" stopIfTrue="1">
      <formula>AND(COLUMN(L70)=#REF!,ROW(L70)=#REF!)</formula>
    </cfRule>
    <cfRule type="cellIs" priority="708" dxfId="428" operator="lessThan" stopIfTrue="1">
      <formula>0</formula>
    </cfRule>
    <cfRule type="expression" priority="709" dxfId="429" stopIfTrue="1">
      <formula>OR(AND(ROW(L70)=#REF!,COLUMN(L70)&lt;#REF!,CG73=1),AND(ROW(L70)&lt;#REF!,COLUMN(L70)=#REF!,CG73=1))</formula>
    </cfRule>
  </conditionalFormatting>
  <conditionalFormatting sqref="AH21 Z21 R21 Z110 R110 AH110">
    <cfRule type="expression" priority="758" dxfId="427" stopIfTrue="1">
      <formula>AND(COLUMN(R21)=#REF!,ROW(R21)=#REF!)</formula>
    </cfRule>
    <cfRule type="cellIs" priority="759" dxfId="428" operator="lessThan" stopIfTrue="1">
      <formula>0</formula>
    </cfRule>
    <cfRule type="expression" priority="760" dxfId="429" stopIfTrue="1">
      <formula>OR(AND(ROW(R21)=#REF!,COLUMN(R21)&lt;#REF!,'Powerlifting Raw'!#REF!=1),AND(ROW(R21)&lt;#REF!,COLUMN(R21)=#REF!,'Powerlifting Raw'!#REF!=1))</formula>
    </cfRule>
  </conditionalFormatting>
  <conditionalFormatting sqref="Z70 R70 AH70">
    <cfRule type="expression" priority="761" dxfId="427" stopIfTrue="1">
      <formula>AND(COLUMN(R70)=#REF!,ROW(R70)=#REF!)</formula>
    </cfRule>
    <cfRule type="cellIs" priority="762" dxfId="428" operator="lessThan" stopIfTrue="1">
      <formula>0</formula>
    </cfRule>
    <cfRule type="expression" priority="763" dxfId="429" stopIfTrue="1">
      <formula>OR(AND(ROW(R70)=#REF!,COLUMN(R70)&lt;#REF!,CM73=1),AND(ROW(R70)&lt;#REF!,COLUMN(R70)=#REF!,CM73=1))</formula>
    </cfRule>
  </conditionalFormatting>
  <conditionalFormatting sqref="L34 N34 P34 T34 V34 X34 AB34 AD34 AF34">
    <cfRule type="expression" priority="828" dxfId="427" stopIfTrue="1">
      <formula>AND(COLUMN(L34)=#REF!,ROW(L34)=#REF!)</formula>
    </cfRule>
    <cfRule type="cellIs" priority="829" dxfId="428" operator="lessThan" stopIfTrue="1">
      <formula>0</formula>
    </cfRule>
    <cfRule type="expression" priority="830" dxfId="429" stopIfTrue="1">
      <formula>OR(AND(ROW(L34)=#REF!,COLUMN(L34)&lt;#REF!,CG56=1),AND(ROW(L34)&lt;#REF!,COLUMN(L34)=#REF!,CG56=1))</formula>
    </cfRule>
  </conditionalFormatting>
  <conditionalFormatting sqref="R34 Z34 AH34">
    <cfRule type="expression" priority="882" dxfId="427" stopIfTrue="1">
      <formula>AND(COLUMN(R34)=#REF!,ROW(R34)=#REF!)</formula>
    </cfRule>
    <cfRule type="cellIs" priority="883" dxfId="428" operator="lessThan" stopIfTrue="1">
      <formula>0</formula>
    </cfRule>
    <cfRule type="expression" priority="884" dxfId="429" stopIfTrue="1">
      <formula>OR(AND(ROW(R34)=#REF!,COLUMN(R34)&lt;#REF!,CM56=1),AND(ROW(R34)&lt;#REF!,COLUMN(R34)=#REF!,CM56=1))</formula>
    </cfRule>
  </conditionalFormatting>
  <conditionalFormatting sqref="AB172 X172 V172 T172 P172 N172 L172 AF172 AB46 AD46 AF46 L46 N46 P46 T46 V46 X46 AD48 AF48 L48 N48 P48 T48 V48 X48">
    <cfRule type="expression" priority="891" dxfId="427" stopIfTrue="1">
      <formula>AND(COLUMN(L46)=#REF!,ROW(L46)=#REF!)</formula>
    </cfRule>
    <cfRule type="cellIs" priority="892" dxfId="428" operator="lessThan" stopIfTrue="1">
      <formula>0</formula>
    </cfRule>
    <cfRule type="expression" priority="893" dxfId="429" stopIfTrue="1">
      <formula>OR(AND(ROW(L46)=#REF!,COLUMN(L46)&lt;#REF!,CG54=1),AND(ROW(L46)&lt;#REF!,COLUMN(L46)=#REF!,CG54=1))</formula>
    </cfRule>
  </conditionalFormatting>
  <conditionalFormatting sqref="R172 AH172 R46 Z46 AH46 Z48 AH48">
    <cfRule type="expression" priority="918" dxfId="427" stopIfTrue="1">
      <formula>AND(COLUMN(R46)=#REF!,ROW(R46)=#REF!)</formula>
    </cfRule>
    <cfRule type="cellIs" priority="919" dxfId="428" operator="lessThan" stopIfTrue="1">
      <formula>0</formula>
    </cfRule>
    <cfRule type="expression" priority="920" dxfId="429" stopIfTrue="1">
      <formula>OR(AND(ROW(R46)=#REF!,COLUMN(R46)&lt;#REF!,CM54=1),AND(ROW(R46)&lt;#REF!,COLUMN(R46)=#REF!,CM54=1))</formula>
    </cfRule>
  </conditionalFormatting>
  <conditionalFormatting sqref="N57:N58 P57:P58 T57:T58 V57:V58 X57:X58 AB57:AB58 AD57:AD58 AF57:AF58 L57:L58">
    <cfRule type="expression" priority="982" dxfId="427" stopIfTrue="1">
      <formula>AND(COLUMN(L57)=#REF!,ROW(L57)=#REF!)</formula>
    </cfRule>
    <cfRule type="cellIs" priority="983" dxfId="428" operator="lessThan" stopIfTrue="1">
      <formula>0</formula>
    </cfRule>
    <cfRule type="expression" priority="984" dxfId="429" stopIfTrue="1">
      <formula>OR(AND(ROW(L57)=#REF!,COLUMN(L57)&lt;#REF!,CG56=1),AND(ROW(L57)&lt;#REF!,COLUMN(L57)=#REF!,CG56=1))</formula>
    </cfRule>
  </conditionalFormatting>
  <conditionalFormatting sqref="Z57:Z58 AH57:AH58 R57:R58">
    <cfRule type="expression" priority="1009" dxfId="427" stopIfTrue="1">
      <formula>AND(COLUMN(R57)=#REF!,ROW(R57)=#REF!)</formula>
    </cfRule>
    <cfRule type="cellIs" priority="1010" dxfId="428" operator="lessThan" stopIfTrue="1">
      <formula>0</formula>
    </cfRule>
    <cfRule type="expression" priority="1011" dxfId="429" stopIfTrue="1">
      <formula>OR(AND(ROW(R57)=#REF!,COLUMN(R57)&lt;#REF!,CM56=1),AND(ROW(R57)&lt;#REF!,COLUMN(R57)=#REF!,CM56=1))</formula>
    </cfRule>
  </conditionalFormatting>
  <conditionalFormatting sqref="AF179:AF181 AD179:AD181 AB179:AB181 X179:X181 V179:V181 T179:T181 P179:P181 N179:N181 L179:L181">
    <cfRule type="expression" priority="1021" dxfId="427" stopIfTrue="1">
      <formula>AND(COLUMN(L179)=#REF!,ROW(L179)=#REF!)</formula>
    </cfRule>
    <cfRule type="cellIs" priority="1022" dxfId="428" operator="lessThan" stopIfTrue="1">
      <formula>0</formula>
    </cfRule>
    <cfRule type="expression" priority="1023" dxfId="429" stopIfTrue="1">
      <formula>OR(AND(ROW(L179)=#REF!,COLUMN(L179)&lt;#REF!,CG185=1),AND(ROW(L179)&lt;#REF!,COLUMN(L179)=#REF!,CG185=1))</formula>
    </cfRule>
  </conditionalFormatting>
  <conditionalFormatting sqref="AH179:AH181 Z179:Z181 R179:R181">
    <cfRule type="expression" priority="1075" dxfId="427" stopIfTrue="1">
      <formula>AND(COLUMN(R179)=#REF!,ROW(R179)=#REF!)</formula>
    </cfRule>
    <cfRule type="cellIs" priority="1076" dxfId="428" operator="lessThan" stopIfTrue="1">
      <formula>0</formula>
    </cfRule>
    <cfRule type="expression" priority="1077" dxfId="429" stopIfTrue="1">
      <formula>OR(AND(ROW(R179)=#REF!,COLUMN(R179)&lt;#REF!,CM185=1),AND(ROW(R179)&lt;#REF!,COLUMN(R179)=#REF!,CM185=1))</formula>
    </cfRule>
  </conditionalFormatting>
  <conditionalFormatting sqref="AD68:AD69 AB68:AB69 X68:X69 V68:V69 T68:T69 P68:P69 N68:N69 L68:L69 AF68:AF69">
    <cfRule type="expression" priority="1339" dxfId="427" stopIfTrue="1">
      <formula>AND(COLUMN(L68)=#REF!,ROW(L68)=#REF!)</formula>
    </cfRule>
    <cfRule type="cellIs" priority="1340" dxfId="428" operator="lessThan" stopIfTrue="1">
      <formula>0</formula>
    </cfRule>
    <cfRule type="expression" priority="1341" dxfId="429" stopIfTrue="1">
      <formula>OR(AND(ROW(L68)=#REF!,COLUMN(L68)&lt;#REF!,CG69=1),AND(ROW(L68)&lt;#REF!,COLUMN(L68)=#REF!,CG69=1))</formula>
    </cfRule>
  </conditionalFormatting>
  <conditionalFormatting sqref="Z68:Z69 R68:R69 AH68:AH69">
    <cfRule type="expression" priority="1366" dxfId="427" stopIfTrue="1">
      <formula>AND(COLUMN(R68)=#REF!,ROW(R68)=#REF!)</formula>
    </cfRule>
    <cfRule type="cellIs" priority="1367" dxfId="428" operator="lessThan" stopIfTrue="1">
      <formula>0</formula>
    </cfRule>
    <cfRule type="expression" priority="1368" dxfId="429" stopIfTrue="1">
      <formula>OR(AND(ROW(R68)=#REF!,COLUMN(R68)&lt;#REF!,CM69=1),AND(ROW(R68)&lt;#REF!,COLUMN(R68)=#REF!,CM69=1))</formula>
    </cfRule>
  </conditionalFormatting>
  <conditionalFormatting sqref="T166 P166 N166 L166 AF166 AB166 X166 V166">
    <cfRule type="expression" priority="1433" dxfId="427" stopIfTrue="1">
      <formula>AND(COLUMN(L166)=#REF!,ROW(L166)=#REF!)</formula>
    </cfRule>
    <cfRule type="cellIs" priority="1434" dxfId="428" operator="lessThan" stopIfTrue="1">
      <formula>0</formula>
    </cfRule>
    <cfRule type="expression" priority="1435" dxfId="429" stopIfTrue="1">
      <formula>OR(AND(ROW(L166)=#REF!,COLUMN(L166)&lt;#REF!,CG184=1),AND(ROW(L166)&lt;#REF!,COLUMN(L166)=#REF!,CG184=1))</formula>
    </cfRule>
  </conditionalFormatting>
  <conditionalFormatting sqref="AH166 R166">
    <cfRule type="expression" priority="1487" dxfId="427" stopIfTrue="1">
      <formula>AND(COLUMN(R166)=#REF!,ROW(R166)=#REF!)</formula>
    </cfRule>
    <cfRule type="cellIs" priority="1488" dxfId="428" operator="lessThan" stopIfTrue="1">
      <formula>0</formula>
    </cfRule>
    <cfRule type="expression" priority="1489" dxfId="429" stopIfTrue="1">
      <formula>OR(AND(ROW(R166)=#REF!,COLUMN(R166)&lt;#REF!,CM184=1),AND(ROW(R166)&lt;#REF!,COLUMN(R166)=#REF!,CM184=1))</formula>
    </cfRule>
  </conditionalFormatting>
  <conditionalFormatting sqref="AF128 AD128 AB128 X128 V128 T128 P128 N128 L128">
    <cfRule type="expression" priority="1668" dxfId="427" stopIfTrue="1">
      <formula>AND(COLUMN(L128)=#REF!,ROW(L128)=#REF!)</formula>
    </cfRule>
    <cfRule type="cellIs" priority="1669" dxfId="428" operator="lessThan" stopIfTrue="1">
      <formula>0</formula>
    </cfRule>
    <cfRule type="expression" priority="1670" dxfId="429" stopIfTrue="1">
      <formula>OR(AND(ROW(L128)=#REF!,COLUMN(L128)&lt;#REF!,CG133=1),AND(ROW(L128)&lt;#REF!,COLUMN(L128)=#REF!,CG133=1))</formula>
    </cfRule>
  </conditionalFormatting>
  <conditionalFormatting sqref="AH128 Z128 R128">
    <cfRule type="expression" priority="1695" dxfId="427" stopIfTrue="1">
      <formula>AND(COLUMN(R128)=#REF!,ROW(R128)=#REF!)</formula>
    </cfRule>
    <cfRule type="cellIs" priority="1696" dxfId="428" operator="lessThan" stopIfTrue="1">
      <formula>0</formula>
    </cfRule>
    <cfRule type="expression" priority="1697" dxfId="429" stopIfTrue="1">
      <formula>OR(AND(ROW(R128)=#REF!,COLUMN(R128)&lt;#REF!,CM133=1),AND(ROW(R128)&lt;#REF!,COLUMN(R128)=#REF!,CM133=1))</formula>
    </cfRule>
  </conditionalFormatting>
  <conditionalFormatting sqref="L98 N98 P98 T98 V98 X98 AB98 AD98 AF98 L147 N147 P147 T147 V147 X147 AB147 AD147 AF147 AF100 AD100 AB100 X100 V100 T100 P100 N100 L100">
    <cfRule type="expression" priority="2021" dxfId="427" stopIfTrue="1">
      <formula>AND(COLUMN(L98)=#REF!,ROW(L98)=#REF!)</formula>
    </cfRule>
    <cfRule type="cellIs" priority="2022" dxfId="428" operator="lessThan" stopIfTrue="1">
      <formula>0</formula>
    </cfRule>
    <cfRule type="expression" priority="2023" dxfId="429" stopIfTrue="1">
      <formula>OR(AND(ROW(L98)=#REF!,COLUMN(L98)&lt;#REF!,'Powerlifting Raw'!#REF!=1),AND(ROW(L98)&lt;#REF!,COLUMN(L98)=#REF!,'Powerlifting Raw'!#REF!=1))</formula>
    </cfRule>
  </conditionalFormatting>
  <conditionalFormatting sqref="R98 Z98 AH98 R147 Z147 AH147 AH100 Z100 R100">
    <cfRule type="expression" priority="2075" dxfId="427" stopIfTrue="1">
      <formula>AND(COLUMN(R98)=#REF!,ROW(R98)=#REF!)</formula>
    </cfRule>
    <cfRule type="cellIs" priority="2076" dxfId="428" operator="lessThan" stopIfTrue="1">
      <formula>0</formula>
    </cfRule>
    <cfRule type="expression" priority="2077" dxfId="429" stopIfTrue="1">
      <formula>OR(AND(ROW(R98)=#REF!,COLUMN(R98)&lt;#REF!,'Powerlifting Raw'!#REF!=1),AND(ROW(R98)&lt;#REF!,COLUMN(R98)=#REF!,'Powerlifting Raw'!#REF!=1))</formula>
    </cfRule>
  </conditionalFormatting>
  <conditionalFormatting sqref="V142 X142 AB142 AD142 AF142 L142 N142 P142 T142 L101:L104 N101:N104 P101:P104 T101:T104 V101:V104 X101:X104 AB101:AB104 AD101:AD104 AF101:AF104">
    <cfRule type="expression" priority="2093" dxfId="427" stopIfTrue="1">
      <formula>AND(COLUMN(L101)=#REF!,ROW(L101)=#REF!)</formula>
    </cfRule>
    <cfRule type="cellIs" priority="2094" dxfId="428" operator="lessThan" stopIfTrue="1">
      <formula>0</formula>
    </cfRule>
    <cfRule type="expression" priority="2095" dxfId="429" stopIfTrue="1">
      <formula>OR(AND(ROW(L101)=#REF!,COLUMN(L101)&lt;#REF!,'Powerlifting Raw'!#REF!=1),AND(ROW(L101)&lt;#REF!,COLUMN(L101)=#REF!,'Powerlifting Raw'!#REF!=1))</formula>
    </cfRule>
  </conditionalFormatting>
  <conditionalFormatting sqref="Z142 AH142 R142 R101:R104 Z101:Z104 AH101:AH104">
    <cfRule type="expression" priority="2120" dxfId="427" stopIfTrue="1">
      <formula>AND(COLUMN(R101)=#REF!,ROW(R101)=#REF!)</formula>
    </cfRule>
    <cfRule type="cellIs" priority="2121" dxfId="428" operator="lessThan" stopIfTrue="1">
      <formula>0</formula>
    </cfRule>
    <cfRule type="expression" priority="2122" dxfId="429" stopIfTrue="1">
      <formula>OR(AND(ROW(R101)=#REF!,COLUMN(R101)&lt;#REF!,'Powerlifting Raw'!#REF!=1),AND(ROW(R101)&lt;#REF!,COLUMN(R101)=#REF!,'Powerlifting Raw'!#REF!=1))</formula>
    </cfRule>
  </conditionalFormatting>
  <conditionalFormatting sqref="AA177">
    <cfRule type="expression" priority="240" dxfId="419" stopIfTrue="1">
      <formula>B177=$K$1</formula>
    </cfRule>
  </conditionalFormatting>
  <conditionalFormatting sqref="AI177">
    <cfRule type="expression" priority="241" dxfId="419" stopIfTrue="1">
      <formula>B177=$I$1</formula>
    </cfRule>
  </conditionalFormatting>
  <conditionalFormatting sqref="F177:G177 I177:J177">
    <cfRule type="expression" priority="258" dxfId="1" stopIfTrue="1">
      <formula>LEN(TRIM(F177))=0</formula>
    </cfRule>
  </conditionalFormatting>
  <conditionalFormatting sqref="AG177 AE177 AC177 Y177 W177 U177 Q177 O177 M177">
    <cfRule type="cellIs" priority="259" dxfId="430" operator="lessThan" stopIfTrue="1">
      <formula>0</formula>
    </cfRule>
  </conditionalFormatting>
  <conditionalFormatting sqref="AF115 AD115 AB115 X115 V115 T115 P115 N115 L115">
    <cfRule type="expression" priority="2359" dxfId="427" stopIfTrue="1">
      <formula>AND(COLUMN(L115)=#REF!,ROW(L115)=#REF!)</formula>
    </cfRule>
    <cfRule type="cellIs" priority="2360" dxfId="428" operator="lessThan" stopIfTrue="1">
      <formula>0</formula>
    </cfRule>
    <cfRule type="expression" priority="2361" dxfId="429" stopIfTrue="1">
      <formula>OR(AND(ROW(L115)=#REF!,COLUMN(L115)&lt;#REF!,'Powerlifting Raw'!#REF!=1),AND(ROW(L115)&lt;#REF!,COLUMN(L115)=#REF!,'Powerlifting Raw'!#REF!=1))</formula>
    </cfRule>
  </conditionalFormatting>
  <conditionalFormatting sqref="AH115 Z115 R115">
    <cfRule type="expression" priority="2413" dxfId="427" stopIfTrue="1">
      <formula>AND(COLUMN(R115)=#REF!,ROW(R115)=#REF!)</formula>
    </cfRule>
    <cfRule type="cellIs" priority="2414" dxfId="428" operator="lessThan" stopIfTrue="1">
      <formula>0</formula>
    </cfRule>
    <cfRule type="expression" priority="2415" dxfId="429" stopIfTrue="1">
      <formula>OR(AND(ROW(R115)=#REF!,COLUMN(R115)&lt;#REF!,'Powerlifting Raw'!#REF!=1),AND(ROW(R115)&lt;#REF!,COLUMN(R115)=#REF!,'Powerlifting Raw'!#REF!=1))</formula>
    </cfRule>
  </conditionalFormatting>
  <conditionalFormatting sqref="AD118:AD119 AB118:AB119 X118:X119 V118:V119 T118:T119 P118:P119 N118:N119 L118:L119 AF118:AF119">
    <cfRule type="expression" priority="2484" dxfId="427" stopIfTrue="1">
      <formula>AND(COLUMN(L118)=#REF!,ROW(L118)=#REF!)</formula>
    </cfRule>
    <cfRule type="cellIs" priority="2485" dxfId="428" operator="lessThan" stopIfTrue="1">
      <formula>0</formula>
    </cfRule>
    <cfRule type="expression" priority="2486" dxfId="429" stopIfTrue="1">
      <formula>OR(AND(ROW(L118)=#REF!,COLUMN(L118)&lt;#REF!,'Powerlifting Raw'!#REF!=1),AND(ROW(L118)&lt;#REF!,COLUMN(L118)=#REF!,'Powerlifting Raw'!#REF!=1))</formula>
    </cfRule>
  </conditionalFormatting>
  <conditionalFormatting sqref="Z118:Z119 R118:R119 AH118:AH119">
    <cfRule type="expression" priority="2511" dxfId="427" stopIfTrue="1">
      <formula>AND(COLUMN(R118)=#REF!,ROW(R118)=#REF!)</formula>
    </cfRule>
    <cfRule type="cellIs" priority="2512" dxfId="428" operator="lessThan" stopIfTrue="1">
      <formula>0</formula>
    </cfRule>
    <cfRule type="expression" priority="2513" dxfId="429" stopIfTrue="1">
      <formula>OR(AND(ROW(R118)=#REF!,COLUMN(R118)&lt;#REF!,'Powerlifting Raw'!#REF!=1),AND(ROW(R118)&lt;#REF!,COLUMN(R118)=#REF!,'Powerlifting Raw'!#REF!=1))</formula>
    </cfRule>
  </conditionalFormatting>
  <conditionalFormatting sqref="L120 N120 P120 T120 V120 X120 AB120 AD120 AF120">
    <cfRule type="expression" priority="2730" dxfId="427" stopIfTrue="1">
      <formula>AND(COLUMN(L120)=#REF!,ROW(L120)=#REF!)</formula>
    </cfRule>
    <cfRule type="cellIs" priority="2731" dxfId="428" operator="lessThan" stopIfTrue="1">
      <formula>0</formula>
    </cfRule>
    <cfRule type="expression" priority="2732" dxfId="429" stopIfTrue="1">
      <formula>OR(AND(ROW(L120)=#REF!,COLUMN(L120)&lt;#REF!,'Powerlifting Raw'!#REF!=1),AND(ROW(L120)&lt;#REF!,COLUMN(L120)=#REF!,'Powerlifting Raw'!#REF!=1))</formula>
    </cfRule>
  </conditionalFormatting>
  <conditionalFormatting sqref="R120 Z120 AH120">
    <cfRule type="expression" priority="2757" dxfId="427" stopIfTrue="1">
      <formula>AND(COLUMN(R120)=#REF!,ROW(R120)=#REF!)</formula>
    </cfRule>
    <cfRule type="cellIs" priority="2758" dxfId="428" operator="lessThan" stopIfTrue="1">
      <formula>0</formula>
    </cfRule>
    <cfRule type="expression" priority="2759" dxfId="429" stopIfTrue="1">
      <formula>OR(AND(ROW(R120)=#REF!,COLUMN(R120)&lt;#REF!,'Powerlifting Raw'!#REF!=1),AND(ROW(R120)&lt;#REF!,COLUMN(R120)=#REF!,'Powerlifting Raw'!#REF!=1))</formula>
    </cfRule>
  </conditionalFormatting>
  <conditionalFormatting sqref="AD123:AD124 X123:X124 V123:V124 T123:T124 P123:P124 N123:N124 L123:L124 AF123:AF124 AB123:AB124">
    <cfRule type="expression" priority="2828" dxfId="427" stopIfTrue="1">
      <formula>AND(COLUMN(L123)=#REF!,ROW(L123)=#REF!)</formula>
    </cfRule>
    <cfRule type="cellIs" priority="2829" dxfId="428" operator="lessThan" stopIfTrue="1">
      <formula>0</formula>
    </cfRule>
    <cfRule type="expression" priority="2830" dxfId="429" stopIfTrue="1">
      <formula>OR(AND(ROW(L123)=#REF!,COLUMN(L123)&lt;#REF!,CG131=1),AND(ROW(L123)&lt;#REF!,COLUMN(L123)=#REF!,CG131=1))</formula>
    </cfRule>
  </conditionalFormatting>
  <conditionalFormatting sqref="Z123:Z124 AH123:AH124 R123:R124">
    <cfRule type="expression" priority="2855" dxfId="427" stopIfTrue="1">
      <formula>AND(COLUMN(R123)=#REF!,ROW(R123)=#REF!)</formula>
    </cfRule>
    <cfRule type="cellIs" priority="2856" dxfId="428" operator="lessThan" stopIfTrue="1">
      <formula>0</formula>
    </cfRule>
    <cfRule type="expression" priority="2857" dxfId="429" stopIfTrue="1">
      <formula>OR(AND(ROW(R123)=#REF!,COLUMN(R123)&lt;#REF!,CM131=1),AND(ROW(R123)&lt;#REF!,COLUMN(R123)=#REF!,CM131=1))</formula>
    </cfRule>
  </conditionalFormatting>
  <conditionalFormatting sqref="AD108:AD109 AB108:AB109 X108:X109 V108:V109 T108:T109 P108:P109 N108:N109 L108:L109 AF108:AF109">
    <cfRule type="expression" priority="2948" dxfId="427" stopIfTrue="1">
      <formula>AND(COLUMN(L108)=#REF!,ROW(L108)=#REF!)</formula>
    </cfRule>
    <cfRule type="cellIs" priority="2949" dxfId="428" operator="lessThan" stopIfTrue="1">
      <formula>0</formula>
    </cfRule>
    <cfRule type="expression" priority="2950" dxfId="429" stopIfTrue="1">
      <formula>OR(AND(ROW(L108)=#REF!,COLUMN(L108)&lt;#REF!,'Powerlifting Raw'!#REF!=1),AND(ROW(L108)&lt;#REF!,COLUMN(L108)=#REF!,'Powerlifting Raw'!#REF!=1))</formula>
    </cfRule>
  </conditionalFormatting>
  <conditionalFormatting sqref="Z108:Z109 R108:R109 AH108:AH109">
    <cfRule type="expression" priority="2975" dxfId="427" stopIfTrue="1">
      <formula>AND(COLUMN(R108)=#REF!,ROW(R108)=#REF!)</formula>
    </cfRule>
    <cfRule type="cellIs" priority="2976" dxfId="428" operator="lessThan" stopIfTrue="1">
      <formula>0</formula>
    </cfRule>
    <cfRule type="expression" priority="2977" dxfId="429" stopIfTrue="1">
      <formula>OR(AND(ROW(R108)=#REF!,COLUMN(R108)&lt;#REF!,'Powerlifting Raw'!#REF!=1),AND(ROW(R108)&lt;#REF!,COLUMN(R108)=#REF!,'Powerlifting Raw'!#REF!=1))</formula>
    </cfRule>
  </conditionalFormatting>
  <conditionalFormatting sqref="L130 X130 AB130 AD130 AF130 N130 P130 T130 V130">
    <cfRule type="expression" priority="3169" dxfId="427" stopIfTrue="1">
      <formula>AND(COLUMN(L130)=#REF!,ROW(L130)=#REF!)</formula>
    </cfRule>
    <cfRule type="cellIs" priority="3170" dxfId="428" operator="lessThan" stopIfTrue="1">
      <formula>0</formula>
    </cfRule>
    <cfRule type="expression" priority="3171" dxfId="429" stopIfTrue="1">
      <formula>OR(AND(ROW(L130)=#REF!,COLUMN(L130)&lt;#REF!,CG147=1),AND(ROW(L130)&lt;#REF!,COLUMN(L130)=#REF!,CG147=1))</formula>
    </cfRule>
  </conditionalFormatting>
  <conditionalFormatting sqref="R130 Z130 AH130">
    <cfRule type="expression" priority="3223" dxfId="427" stopIfTrue="1">
      <formula>AND(COLUMN(R130)=#REF!,ROW(R130)=#REF!)</formula>
    </cfRule>
    <cfRule type="cellIs" priority="3224" dxfId="428" operator="lessThan" stopIfTrue="1">
      <formula>0</formula>
    </cfRule>
    <cfRule type="expression" priority="3225" dxfId="429" stopIfTrue="1">
      <formula>OR(AND(ROW(R130)=#REF!,COLUMN(R130)&lt;#REF!,CM147=1),AND(ROW(R130)&lt;#REF!,COLUMN(R130)=#REF!,CM147=1))</formula>
    </cfRule>
  </conditionalFormatting>
  <conditionalFormatting sqref="L143:L145 N143:N145 P143:P145 T143:T145 V143:V145 X143:X145 AB143:AB145 AD143:AD145 AF143:AF145 P150 T150 V150 X150 AB150 AD150 AF150 N150 L150 L71 P71 T71 V71 X71 AB71 AD71 AF71 N71">
    <cfRule type="expression" priority="4094" dxfId="427" stopIfTrue="1">
      <formula>AND(COLUMN(L71)=#REF!,ROW(L71)=#REF!)</formula>
    </cfRule>
    <cfRule type="cellIs" priority="4095" dxfId="428" operator="lessThan" stopIfTrue="1">
      <formula>0</formula>
    </cfRule>
    <cfRule type="expression" priority="4096" dxfId="429" stopIfTrue="1">
      <formula>OR(AND(ROW(L71)=#REF!,COLUMN(L71)&lt;#REF!,'Powerlifting Raw'!#REF!=1),AND(ROW(L71)&lt;#REF!,COLUMN(L71)=#REF!,'Powerlifting Raw'!#REF!=1))</formula>
    </cfRule>
  </conditionalFormatting>
  <conditionalFormatting sqref="R143:R145 Z143:Z145 AH143:AH145 AH150 Z150 R150 R71 AH71 Z71">
    <cfRule type="expression" priority="4121" dxfId="427" stopIfTrue="1">
      <formula>AND(COLUMN(R71)=#REF!,ROW(R71)=#REF!)</formula>
    </cfRule>
    <cfRule type="cellIs" priority="4122" dxfId="428" operator="lessThan" stopIfTrue="1">
      <formula>0</formula>
    </cfRule>
    <cfRule type="expression" priority="4123" dxfId="429" stopIfTrue="1">
      <formula>OR(AND(ROW(R71)=#REF!,COLUMN(R71)&lt;#REF!,'Powerlifting Raw'!#REF!=1),AND(ROW(R71)&lt;#REF!,COLUMN(R71)=#REF!,'Powerlifting Raw'!#REF!=1))</formula>
    </cfRule>
  </conditionalFormatting>
  <conditionalFormatting sqref="L131 T131 V131 X131 AB131 AD131 AF131 N131 P131">
    <cfRule type="expression" priority="4154" dxfId="427" stopIfTrue="1">
      <formula>AND(COLUMN(L131)=#REF!,ROW(L131)=#REF!)</formula>
    </cfRule>
    <cfRule type="cellIs" priority="4155" dxfId="428" operator="lessThan" stopIfTrue="1">
      <formula>0</formula>
    </cfRule>
    <cfRule type="expression" priority="4156" dxfId="429" stopIfTrue="1">
      <formula>OR(AND(ROW(L131)=#REF!,COLUMN(L131)&lt;#REF!,'Powerlifting Raw'!#REF!=1),AND(ROW(L131)&lt;#REF!,COLUMN(L131)=#REF!,'Powerlifting Raw'!#REF!=1))</formula>
    </cfRule>
  </conditionalFormatting>
  <conditionalFormatting sqref="R131 Z131 AH131">
    <cfRule type="expression" priority="4181" dxfId="427" stopIfTrue="1">
      <formula>AND(COLUMN(R131)=#REF!,ROW(R131)=#REF!)</formula>
    </cfRule>
    <cfRule type="cellIs" priority="4182" dxfId="428" operator="lessThan" stopIfTrue="1">
      <formula>0</formula>
    </cfRule>
    <cfRule type="expression" priority="4183" dxfId="429" stopIfTrue="1">
      <formula>OR(AND(ROW(R131)=#REF!,COLUMN(R131)&lt;#REF!,'Powerlifting Raw'!#REF!=1),AND(ROW(R131)&lt;#REF!,COLUMN(R131)=#REF!,'Powerlifting Raw'!#REF!=1))</formula>
    </cfRule>
  </conditionalFormatting>
  <conditionalFormatting sqref="L132 P132 T132 V132 X132 AB132 AD132 AF132 L134 N134 P134 T134 V134 X134 AB134 AD134 AF134 N132">
    <cfRule type="expression" priority="4190" dxfId="427" stopIfTrue="1">
      <formula>AND(COLUMN(L132)=#REF!,ROW(L132)=#REF!)</formula>
    </cfRule>
    <cfRule type="cellIs" priority="4191" dxfId="428" operator="lessThan" stopIfTrue="1">
      <formula>0</formula>
    </cfRule>
    <cfRule type="expression" priority="4192" dxfId="429" stopIfTrue="1">
      <formula>OR(AND(ROW(L132)=#REF!,COLUMN(L132)&lt;#REF!,'Powerlifting Raw'!#REF!=1),AND(ROW(L132)&lt;#REF!,COLUMN(L132)=#REF!,'Powerlifting Raw'!#REF!=1))</formula>
    </cfRule>
  </conditionalFormatting>
  <conditionalFormatting sqref="R132 AH132 R134 Z134 AH134 Z132">
    <cfRule type="expression" priority="4244" dxfId="427" stopIfTrue="1">
      <formula>AND(COLUMN(R132)=#REF!,ROW(R132)=#REF!)</formula>
    </cfRule>
    <cfRule type="cellIs" priority="4245" dxfId="428" operator="lessThan" stopIfTrue="1">
      <formula>0</formula>
    </cfRule>
    <cfRule type="expression" priority="4246" dxfId="429" stopIfTrue="1">
      <formula>OR(AND(ROW(R132)=#REF!,COLUMN(R132)&lt;#REF!,'Powerlifting Raw'!#REF!=1),AND(ROW(R132)&lt;#REF!,COLUMN(R132)=#REF!,'Powerlifting Raw'!#REF!=1))</formula>
    </cfRule>
  </conditionalFormatting>
  <conditionalFormatting sqref="L133 T133 V133 X133 AB133 AD133 AF133 N133 P133">
    <cfRule type="expression" priority="4262" dxfId="427" stopIfTrue="1">
      <formula>AND(COLUMN(L133)=#REF!,ROW(L133)=#REF!)</formula>
    </cfRule>
    <cfRule type="cellIs" priority="4263" dxfId="428" operator="lessThan" stopIfTrue="1">
      <formula>0</formula>
    </cfRule>
    <cfRule type="expression" priority="4264" dxfId="429" stopIfTrue="1">
      <formula>OR(AND(ROW(L133)=#REF!,COLUMN(L133)&lt;#REF!,'Powerlifting Raw'!#REF!=1),AND(ROW(L133)&lt;#REF!,COLUMN(L133)=#REF!,'Powerlifting Raw'!#REF!=1))</formula>
    </cfRule>
  </conditionalFormatting>
  <conditionalFormatting sqref="R133 Z133 AH133">
    <cfRule type="expression" priority="4289" dxfId="427" stopIfTrue="1">
      <formula>AND(COLUMN(R133)=#REF!,ROW(R133)=#REF!)</formula>
    </cfRule>
    <cfRule type="cellIs" priority="4290" dxfId="428" operator="lessThan" stopIfTrue="1">
      <formula>0</formula>
    </cfRule>
    <cfRule type="expression" priority="4291" dxfId="429" stopIfTrue="1">
      <formula>OR(AND(ROW(R133)=#REF!,COLUMN(R133)&lt;#REF!,'Powerlifting Raw'!#REF!=1),AND(ROW(R133)&lt;#REF!,COLUMN(R133)=#REF!,'Powerlifting Raw'!#REF!=1))</formula>
    </cfRule>
  </conditionalFormatting>
  <conditionalFormatting sqref="N136:N137 T136:T137 V136:V137 X136:X137 AB136:AB137 AD136:AD137 AF136:AF137 L136:L137 P136:P137">
    <cfRule type="expression" priority="4310" dxfId="427" stopIfTrue="1">
      <formula>AND(COLUMN(L136)=#REF!,ROW(L136)=#REF!)</formula>
    </cfRule>
    <cfRule type="cellIs" priority="4311" dxfId="428" operator="lessThan" stopIfTrue="1">
      <formula>0</formula>
    </cfRule>
    <cfRule type="expression" priority="4312" dxfId="429" stopIfTrue="1">
      <formula>OR(AND(ROW(L136)=#REF!,COLUMN(L136)&lt;#REF!,'Powerlifting Raw'!#REF!=1),AND(ROW(L136)&lt;#REF!,COLUMN(L136)=#REF!,'Powerlifting Raw'!#REF!=1))</formula>
    </cfRule>
  </conditionalFormatting>
  <conditionalFormatting sqref="Z136:Z137 R136:R137 AH136:AH137">
    <cfRule type="expression" priority="4337" dxfId="427" stopIfTrue="1">
      <formula>AND(COLUMN(R136)=#REF!,ROW(R136)=#REF!)</formula>
    </cfRule>
    <cfRule type="cellIs" priority="4338" dxfId="428" operator="lessThan" stopIfTrue="1">
      <formula>0</formula>
    </cfRule>
    <cfRule type="expression" priority="4339" dxfId="429" stopIfTrue="1">
      <formula>OR(AND(ROW(R136)=#REF!,COLUMN(R136)&lt;#REF!,'Powerlifting Raw'!#REF!=1),AND(ROW(R136)&lt;#REF!,COLUMN(R136)=#REF!,'Powerlifting Raw'!#REF!=1))</formula>
    </cfRule>
  </conditionalFormatting>
  <conditionalFormatting sqref="L171 P171 T171 V171 X171 AB171 AD171 AF171 N171">
    <cfRule type="expression" priority="4535" dxfId="427" stopIfTrue="1">
      <formula>AND(COLUMN(L171)=#REF!,ROW(L171)=#REF!)</formula>
    </cfRule>
    <cfRule type="cellIs" priority="4536" dxfId="428" operator="lessThan" stopIfTrue="1">
      <formula>0</formula>
    </cfRule>
    <cfRule type="expression" priority="4537" dxfId="429" stopIfTrue="1">
      <formula>OR(AND(ROW(L171)=#REF!,COLUMN(L171)&lt;#REF!,'Powerlifting Raw'!#REF!=1),AND(ROW(L171)&lt;#REF!,COLUMN(L171)=#REF!,'Powerlifting Raw'!#REF!=1))</formula>
    </cfRule>
  </conditionalFormatting>
  <conditionalFormatting sqref="R171 AH171 Z171">
    <cfRule type="expression" priority="4589" dxfId="427" stopIfTrue="1">
      <formula>AND(COLUMN(R171)=#REF!,ROW(R171)=#REF!)</formula>
    </cfRule>
    <cfRule type="cellIs" priority="4590" dxfId="428" operator="lessThan" stopIfTrue="1">
      <formula>0</formula>
    </cfRule>
    <cfRule type="expression" priority="4591" dxfId="429" stopIfTrue="1">
      <formula>OR(AND(ROW(R171)=#REF!,COLUMN(R171)&lt;#REF!,'Powerlifting Raw'!#REF!=1),AND(ROW(R171)&lt;#REF!,COLUMN(R171)=#REF!,'Powerlifting Raw'!#REF!=1))</formula>
    </cfRule>
  </conditionalFormatting>
  <conditionalFormatting sqref="L154:L155 N154:N155 P154:P155 T154:T155 V154:V155 X154:X155 AB154:AB155 AD154:AD155 AF154:AF155 AF157:AF161 AD157:AD161 AB157:AB161 X157:X161 V157:V161 T157:T161 P157:P161 N157:N161 L157:L161">
    <cfRule type="expression" priority="4741" dxfId="427" stopIfTrue="1">
      <formula>AND(COLUMN(L154)=#REF!,ROW(L154)=#REF!)</formula>
    </cfRule>
    <cfRule type="cellIs" priority="4742" dxfId="428" operator="lessThan" stopIfTrue="1">
      <formula>0</formula>
    </cfRule>
    <cfRule type="expression" priority="4743" dxfId="429" stopIfTrue="1">
      <formula>OR(AND(ROW(L154)=#REF!,COLUMN(L154)&lt;#REF!,'Powerlifting Raw'!#REF!=1),AND(ROW(L154)&lt;#REF!,COLUMN(L154)=#REF!,'Powerlifting Raw'!#REF!=1))</formula>
    </cfRule>
  </conditionalFormatting>
  <conditionalFormatting sqref="R154:R155 Z154:Z155 AH154:AH155 AH157:AH161 Z157:Z161 R157:R161">
    <cfRule type="expression" priority="4768" dxfId="427" stopIfTrue="1">
      <formula>AND(COLUMN(R154)=#REF!,ROW(R154)=#REF!)</formula>
    </cfRule>
    <cfRule type="cellIs" priority="4769" dxfId="428" operator="lessThan" stopIfTrue="1">
      <formula>0</formula>
    </cfRule>
    <cfRule type="expression" priority="4770" dxfId="429" stopIfTrue="1">
      <formula>OR(AND(ROW(R154)=#REF!,COLUMN(R154)&lt;#REF!,'Powerlifting Raw'!#REF!=1),AND(ROW(R154)&lt;#REF!,COLUMN(R154)=#REF!,'Powerlifting Raw'!#REF!=1))</formula>
    </cfRule>
  </conditionalFormatting>
  <conditionalFormatting sqref="AD169 AB169 X169 V169 T169 P169 N169 L169 AF169">
    <cfRule type="expression" priority="4868" dxfId="427" stopIfTrue="1">
      <formula>AND(COLUMN(L169)=#REF!,ROW(L169)=#REF!)</formula>
    </cfRule>
    <cfRule type="cellIs" priority="4869" dxfId="428" operator="lessThan" stopIfTrue="1">
      <formula>0</formula>
    </cfRule>
    <cfRule type="expression" priority="4870" dxfId="429" stopIfTrue="1">
      <formula>OR(AND(ROW(L169)=#REF!,COLUMN(L169)&lt;#REF!,CG181=1),AND(ROW(L169)&lt;#REF!,COLUMN(L169)=#REF!,CG181=1))</formula>
    </cfRule>
  </conditionalFormatting>
  <conditionalFormatting sqref="Z169 R169 AH169">
    <cfRule type="expression" priority="4895" dxfId="427" stopIfTrue="1">
      <formula>AND(COLUMN(R169)=#REF!,ROW(R169)=#REF!)</formula>
    </cfRule>
    <cfRule type="cellIs" priority="4896" dxfId="428" operator="lessThan" stopIfTrue="1">
      <formula>0</formula>
    </cfRule>
    <cfRule type="expression" priority="4897" dxfId="429" stopIfTrue="1">
      <formula>OR(AND(ROW(R169)=#REF!,COLUMN(R169)&lt;#REF!,CM181=1),AND(ROW(R169)&lt;#REF!,COLUMN(R169)=#REF!,CM181=1))</formula>
    </cfRule>
  </conditionalFormatting>
  <conditionalFormatting sqref="AD166">
    <cfRule type="expression" priority="4898" dxfId="427" stopIfTrue="1">
      <formula>AND(COLUMN(AD166)=#REF!,ROW(AD166)=#REF!)</formula>
    </cfRule>
    <cfRule type="cellIs" priority="4899" dxfId="428" operator="lessThan" stopIfTrue="1">
      <formula>0</formula>
    </cfRule>
    <cfRule type="expression" priority="4900" dxfId="429" stopIfTrue="1">
      <formula>OR(AND(ROW(AD166)=#REF!,COLUMN(AD166)&lt;#REF!,CY184=1),AND(ROW(AD166)&lt;#REF!,COLUMN(AD166)=#REF!,CY184=1))</formula>
    </cfRule>
  </conditionalFormatting>
  <conditionalFormatting sqref="Z166">
    <cfRule type="expression" priority="4925" dxfId="427" stopIfTrue="1">
      <formula>AND(COLUMN(Z166)=#REF!,ROW(Z166)=#REF!)</formula>
    </cfRule>
    <cfRule type="cellIs" priority="4926" dxfId="428" operator="lessThan" stopIfTrue="1">
      <formula>0</formula>
    </cfRule>
    <cfRule type="expression" priority="4927" dxfId="429" stopIfTrue="1">
      <formula>OR(AND(ROW(Z166)=#REF!,COLUMN(Z166)&lt;#REF!,CU184=1),AND(ROW(Z166)&lt;#REF!,COLUMN(Z166)=#REF!,CU184=1))</formula>
    </cfRule>
  </conditionalFormatting>
  <conditionalFormatting sqref="N51:N52 P51:P52 T51:T52 V51:V52 X51:X52 AB51:AB52 AD51:AD52 AF51:AF52 L51:L52">
    <cfRule type="expression" priority="5321" dxfId="427" stopIfTrue="1">
      <formula>AND(COLUMN(L51)=#REF!,ROW(L51)=#REF!)</formula>
    </cfRule>
    <cfRule type="cellIs" priority="5322" dxfId="428" operator="lessThan" stopIfTrue="1">
      <formula>0</formula>
    </cfRule>
    <cfRule type="expression" priority="5323" dxfId="429" stopIfTrue="1">
      <formula>OR(AND(ROW(L51)=#REF!,COLUMN(L51)&lt;#REF!,'Powerlifting Raw'!#REF!=1),AND(ROW(L51)&lt;#REF!,COLUMN(L51)=#REF!,'Powerlifting Raw'!#REF!=1))</formula>
    </cfRule>
  </conditionalFormatting>
  <conditionalFormatting sqref="Z51:Z52 AH51:AH52 R51:R52">
    <cfRule type="expression" priority="5348" dxfId="427" stopIfTrue="1">
      <formula>AND(COLUMN(R51)=#REF!,ROW(R51)=#REF!)</formula>
    </cfRule>
    <cfRule type="cellIs" priority="5349" dxfId="428" operator="lessThan" stopIfTrue="1">
      <formula>0</formula>
    </cfRule>
    <cfRule type="expression" priority="5350" dxfId="429" stopIfTrue="1">
      <formula>OR(AND(ROW(R51)=#REF!,COLUMN(R51)&lt;#REF!,'Powerlifting Raw'!#REF!=1),AND(ROW(R51)&lt;#REF!,COLUMN(R51)=#REF!,'Powerlifting Raw'!#REF!=1))</formula>
    </cfRule>
  </conditionalFormatting>
  <conditionalFormatting sqref="AF177 AD177 AB177 X177 V177 T177 P177 N177 L177">
    <cfRule type="expression" priority="6246" dxfId="427" stopIfTrue="1">
      <formula>AND(COLUMN(L177)=#REF!,ROW(L177)=#REF!)</formula>
    </cfRule>
    <cfRule type="cellIs" priority="6247" dxfId="428" operator="lessThan" stopIfTrue="1">
      <formula>0</formula>
    </cfRule>
    <cfRule type="expression" priority="6248" dxfId="429" stopIfTrue="1">
      <formula>OR(AND(ROW(L177)=#REF!,COLUMN(L177)&lt;#REF!,'Powerlifting Raw'!#REF!=1),AND(ROW(L177)&lt;#REF!,COLUMN(L177)=#REF!,'Powerlifting Raw'!#REF!=1))</formula>
    </cfRule>
  </conditionalFormatting>
  <conditionalFormatting sqref="AH177 Z177 R177">
    <cfRule type="expression" priority="6300" dxfId="427" stopIfTrue="1">
      <formula>AND(COLUMN(R177)=#REF!,ROW(R177)=#REF!)</formula>
    </cfRule>
    <cfRule type="cellIs" priority="6301" dxfId="428" operator="lessThan" stopIfTrue="1">
      <formula>0</formula>
    </cfRule>
    <cfRule type="expression" priority="6302" dxfId="429" stopIfTrue="1">
      <formula>OR(AND(ROW(R177)=#REF!,COLUMN(R177)&lt;#REF!,'Powerlifting Raw'!#REF!=1),AND(ROW(R177)&lt;#REF!,COLUMN(R177)=#REF!,'Powerlifting Raw'!#REF!=1))</formula>
    </cfRule>
  </conditionalFormatting>
  <conditionalFormatting sqref="AJ111 AJ108:AJ109 AJ103:AJ104">
    <cfRule type="expression" priority="239" dxfId="1" stopIfTrue="1">
      <formula>LEN(TRIM(AJ103))=0</formula>
    </cfRule>
  </conditionalFormatting>
  <conditionalFormatting sqref="AJ177">
    <cfRule type="expression" priority="237" dxfId="1" stopIfTrue="1">
      <formula>LEN(TRIM(AJ177))=0</formula>
    </cfRule>
  </conditionalFormatting>
  <conditionalFormatting sqref="AF121 AD121 AB121 X121 V121 T121 P121 N121 L121">
    <cfRule type="expression" priority="6387" dxfId="427" stopIfTrue="1">
      <formula>AND(COLUMN(L121)=#REF!,ROW(L121)=#REF!)</formula>
    </cfRule>
    <cfRule type="cellIs" priority="6388" dxfId="428" operator="lessThan" stopIfTrue="1">
      <formula>0</formula>
    </cfRule>
    <cfRule type="expression" priority="6389" dxfId="429" stopIfTrue="1">
      <formula>OR(AND(ROW(L121)=#REF!,COLUMN(L121)&lt;#REF!,CG188=1),AND(ROW(L121)&lt;#REF!,COLUMN(L121)=#REF!,CG188=1))</formula>
    </cfRule>
  </conditionalFormatting>
  <conditionalFormatting sqref="AH121 Z121 R121">
    <cfRule type="expression" priority="6441" dxfId="427" stopIfTrue="1">
      <formula>AND(COLUMN(R121)=#REF!,ROW(R121)=#REF!)</formula>
    </cfRule>
    <cfRule type="cellIs" priority="6442" dxfId="428" operator="lessThan" stopIfTrue="1">
      <formula>0</formula>
    </cfRule>
    <cfRule type="expression" priority="6443" dxfId="429" stopIfTrue="1">
      <formula>OR(AND(ROW(R121)=#REF!,COLUMN(R121)&lt;#REF!,CM188=1),AND(ROW(R121)&lt;#REF!,COLUMN(R121)=#REF!,CM188=1))</formula>
    </cfRule>
  </conditionalFormatting>
  <conditionalFormatting sqref="N54 P54 T54 V54 X54 AB54 AD54 AF54 L54">
    <cfRule type="expression" priority="6719" dxfId="427" stopIfTrue="1">
      <formula>AND(COLUMN(L54)=#REF!,ROW(L54)=#REF!)</formula>
    </cfRule>
    <cfRule type="cellIs" priority="6720" dxfId="428" operator="lessThan" stopIfTrue="1">
      <formula>0</formula>
    </cfRule>
    <cfRule type="expression" priority="6721" dxfId="429" stopIfTrue="1">
      <formula>OR(AND(ROW(L54)=#REF!,COLUMN(L54)&lt;#REF!,CG51=1),AND(ROW(L54)&lt;#REF!,COLUMN(L54)=#REF!,CG51=1))</formula>
    </cfRule>
  </conditionalFormatting>
  <conditionalFormatting sqref="Z54 AH54 R54">
    <cfRule type="expression" priority="6773" dxfId="427" stopIfTrue="1">
      <formula>AND(COLUMN(R54)=#REF!,ROW(R54)=#REF!)</formula>
    </cfRule>
    <cfRule type="cellIs" priority="6774" dxfId="428" operator="lessThan" stopIfTrue="1">
      <formula>0</formula>
    </cfRule>
    <cfRule type="expression" priority="6775" dxfId="429" stopIfTrue="1">
      <formula>OR(AND(ROW(R54)=#REF!,COLUMN(R54)&lt;#REF!,CM51=1),AND(ROW(R54)&lt;#REF!,COLUMN(R54)=#REF!,CM51=1))</formula>
    </cfRule>
  </conditionalFormatting>
  <conditionalFormatting sqref="AD172">
    <cfRule type="expression" priority="7261" dxfId="427" stopIfTrue="1">
      <formula>AND(COLUMN(AD172)=#REF!,ROW(AD172)=#REF!)</formula>
    </cfRule>
    <cfRule type="cellIs" priority="7262" dxfId="428" operator="lessThan" stopIfTrue="1">
      <formula>0</formula>
    </cfRule>
    <cfRule type="expression" priority="7263" dxfId="429" stopIfTrue="1">
      <formula>OR(AND(ROW(AD172)=#REF!,COLUMN(AD172)&lt;#REF!,CY180=1),AND(ROW(AD172)&lt;#REF!,COLUMN(AD172)=#REF!,CY180=1))</formula>
    </cfRule>
  </conditionalFormatting>
  <conditionalFormatting sqref="Z172">
    <cfRule type="expression" priority="7288" dxfId="427" stopIfTrue="1">
      <formula>AND(COLUMN(Z172)=#REF!,ROW(Z172)=#REF!)</formula>
    </cfRule>
    <cfRule type="cellIs" priority="7289" dxfId="428" operator="lessThan" stopIfTrue="1">
      <formula>0</formula>
    </cfRule>
    <cfRule type="expression" priority="7290" dxfId="429" stopIfTrue="1">
      <formula>OR(AND(ROW(Z172)=#REF!,COLUMN(Z172)&lt;#REF!,CU180=1),AND(ROW(Z172)&lt;#REF!,COLUMN(Z172)=#REF!,CU180=1))</formula>
    </cfRule>
  </conditionalFormatting>
  <conditionalFormatting sqref="AA126">
    <cfRule type="expression" priority="217" dxfId="419" stopIfTrue="1">
      <formula>B126=$K$1</formula>
    </cfRule>
  </conditionalFormatting>
  <conditionalFormatting sqref="AI126">
    <cfRule type="expression" priority="218" dxfId="419" stopIfTrue="1">
      <formula>B126=$I$1</formula>
    </cfRule>
  </conditionalFormatting>
  <conditionalFormatting sqref="L126 N126 P126 T126 V126 X126 AB126 AD126 AF126">
    <cfRule type="expression" priority="229" dxfId="427" stopIfTrue="1">
      <formula>AND(COLUMN(L126)=#REF!,ROW(L126)=#REF!)</formula>
    </cfRule>
    <cfRule type="cellIs" priority="230" dxfId="428" operator="lessThan" stopIfTrue="1">
      <formula>0</formula>
    </cfRule>
    <cfRule type="expression" priority="231" dxfId="429" stopIfTrue="1">
      <formula>OR(AND(ROW(L126)=#REF!,COLUMN(L126)&lt;#REF!,CG126=1),AND(ROW(L126)&lt;#REF!,COLUMN(L126)=#REF!,CG126=1))</formula>
    </cfRule>
  </conditionalFormatting>
  <conditionalFormatting sqref="R126 Z126 AH126">
    <cfRule type="expression" priority="232" dxfId="427" stopIfTrue="1">
      <formula>AND(COLUMN(R126)=#REF!,ROW(R126)=#REF!)</formula>
    </cfRule>
    <cfRule type="cellIs" priority="233" dxfId="428" operator="lessThan" stopIfTrue="1">
      <formula>0</formula>
    </cfRule>
    <cfRule type="expression" priority="234" dxfId="429" stopIfTrue="1">
      <formula>OR(AND(ROW(R126)=#REF!,COLUMN(R126)&lt;#REF!,CM126=1),AND(ROW(R126)&lt;#REF!,COLUMN(R126)=#REF!,CM126=1))</formula>
    </cfRule>
  </conditionalFormatting>
  <conditionalFormatting sqref="F126:G126 I126:J126">
    <cfRule type="expression" priority="235" dxfId="1" stopIfTrue="1">
      <formula>LEN(TRIM(F126))=0</formula>
    </cfRule>
  </conditionalFormatting>
  <conditionalFormatting sqref="M126 O126 Q126 U126 W126 Y126 AC126 AE126 AG126">
    <cfRule type="cellIs" priority="236" dxfId="430" operator="lessThan" stopIfTrue="1">
      <formula>0</formula>
    </cfRule>
  </conditionalFormatting>
  <conditionalFormatting sqref="AJ126">
    <cfRule type="expression" priority="216" dxfId="1" stopIfTrue="1">
      <formula>LEN(TRIM(AJ126))=0</formula>
    </cfRule>
  </conditionalFormatting>
  <conditionalFormatting sqref="AA99">
    <cfRule type="expression" priority="207" dxfId="432" stopIfTrue="1">
      <formula>B99=$K$1</formula>
    </cfRule>
  </conditionalFormatting>
  <conditionalFormatting sqref="AI99">
    <cfRule type="expression" priority="206" dxfId="432" stopIfTrue="1">
      <formula>B99=$I$1</formula>
    </cfRule>
  </conditionalFormatting>
  <conditionalFormatting sqref="AF99 AD99 AB99 X99 V99 T99 P99 N99 L99">
    <cfRule type="expression" priority="208" dxfId="427" stopIfTrue="1">
      <formula>AND(COLUMN(L99)=#REF!,ROW(L99)=#REF!)</formula>
    </cfRule>
    <cfRule type="cellIs" priority="209" dxfId="428" operator="lessThan" stopIfTrue="1">
      <formula>0</formula>
    </cfRule>
    <cfRule type="expression" priority="210" dxfId="429" stopIfTrue="1">
      <formula>OR(AND(ROW(L99)=#REF!,COLUMN(L99)&lt;#REF!,CG99=1),AND(ROW(L99)&lt;#REF!,COLUMN(L99)=#REF!,CG99=1))</formula>
    </cfRule>
  </conditionalFormatting>
  <conditionalFormatting sqref="AH99 Z99 R99">
    <cfRule type="expression" priority="211" dxfId="427" stopIfTrue="1">
      <formula>AND(COLUMN(R99)=#REF!,ROW(R99)=#REF!)</formula>
    </cfRule>
    <cfRule type="cellIs" priority="212" dxfId="428" operator="lessThan" stopIfTrue="1">
      <formula>0</formula>
    </cfRule>
    <cfRule type="expression" priority="213" dxfId="429" stopIfTrue="1">
      <formula>OR(AND(ROW(R99)=#REF!,COLUMN(R99)&lt;#REF!,CM99=1),AND(ROW(R99)&lt;#REF!,COLUMN(R99)=#REF!,CM99=1))</formula>
    </cfRule>
  </conditionalFormatting>
  <conditionalFormatting sqref="AG99 AE99 AC99 Y99 W99 U99 Q99 O99 M99">
    <cfRule type="cellIs" priority="214" dxfId="430" operator="lessThan" stopIfTrue="1">
      <formula>0</formula>
    </cfRule>
  </conditionalFormatting>
  <conditionalFormatting sqref="AA138">
    <cfRule type="expression" priority="186" dxfId="419" stopIfTrue="1">
      <formula>B138=$K$1</formula>
    </cfRule>
  </conditionalFormatting>
  <conditionalFormatting sqref="AI138">
    <cfRule type="expression" priority="187" dxfId="419" stopIfTrue="1">
      <formula>B138=$I$1</formula>
    </cfRule>
  </conditionalFormatting>
  <conditionalFormatting sqref="F138:J138 AJ138">
    <cfRule type="expression" priority="198" dxfId="1" stopIfTrue="1">
      <formula>LEN(TRIM(F138))=0</formula>
    </cfRule>
  </conditionalFormatting>
  <conditionalFormatting sqref="M138 O138 Q138 U138 W138 Y138 AC138 AE138 AG138">
    <cfRule type="cellIs" priority="199" dxfId="430" operator="lessThan" stopIfTrue="1">
      <formula>0</formula>
    </cfRule>
  </conditionalFormatting>
  <conditionalFormatting sqref="L138 N138 P138 T138 V138 X138 AB138 AD138 AF138">
    <cfRule type="expression" priority="200" dxfId="427" stopIfTrue="1">
      <formula>AND(COLUMN(L138)=#REF!,ROW(L138)=#REF!)</formula>
    </cfRule>
    <cfRule type="cellIs" priority="201" dxfId="428" operator="lessThan" stopIfTrue="1">
      <formula>0</formula>
    </cfRule>
    <cfRule type="expression" priority="202" dxfId="429" stopIfTrue="1">
      <formula>OR(AND(ROW(L138)=#REF!,COLUMN(L138)&lt;#REF!,'Powerlifting Raw'!#REF!=1),AND(ROW(L138)&lt;#REF!,COLUMN(L138)=#REF!,'Powerlifting Raw'!#REF!=1))</formula>
    </cfRule>
  </conditionalFormatting>
  <conditionalFormatting sqref="R138 Z138 AH138">
    <cfRule type="expression" priority="203" dxfId="427" stopIfTrue="1">
      <formula>AND(COLUMN(R138)=#REF!,ROW(R138)=#REF!)</formula>
    </cfRule>
    <cfRule type="cellIs" priority="204" dxfId="428" operator="lessThan" stopIfTrue="1">
      <formula>0</formula>
    </cfRule>
    <cfRule type="expression" priority="205" dxfId="429" stopIfTrue="1">
      <formula>OR(AND(ROW(R138)=#REF!,COLUMN(R138)&lt;#REF!,'Powerlifting Raw'!#REF!=1),AND(ROW(R138)&lt;#REF!,COLUMN(R138)=#REF!,'Powerlifting Raw'!#REF!=1))</formula>
    </cfRule>
  </conditionalFormatting>
  <conditionalFormatting sqref="AD61 V61 T61 P61 N61 L61 AF61 AB61 X61">
    <cfRule type="expression" priority="8279" dxfId="427" stopIfTrue="1">
      <formula>AND(COLUMN(L61)=#REF!,ROW(L61)=#REF!)</formula>
    </cfRule>
    <cfRule type="cellIs" priority="8280" dxfId="428" operator="lessThan" stopIfTrue="1">
      <formula>0</formula>
    </cfRule>
    <cfRule type="expression" priority="8281" dxfId="429" stopIfTrue="1">
      <formula>OR(AND(ROW(L61)=#REF!,COLUMN(L61)&lt;#REF!,CG68=1),AND(ROW(L61)&lt;#REF!,COLUMN(L61)=#REF!,CG68=1))</formula>
    </cfRule>
  </conditionalFormatting>
  <conditionalFormatting sqref="Z61 R61 AH61">
    <cfRule type="expression" priority="8306" dxfId="427" stopIfTrue="1">
      <formula>AND(COLUMN(R61)=#REF!,ROW(R61)=#REF!)</formula>
    </cfRule>
    <cfRule type="cellIs" priority="8307" dxfId="428" operator="lessThan" stopIfTrue="1">
      <formula>0</formula>
    </cfRule>
    <cfRule type="expression" priority="8308" dxfId="429" stopIfTrue="1">
      <formula>OR(AND(ROW(R61)=#REF!,COLUMN(R61)&lt;#REF!,CM68=1),AND(ROW(R61)&lt;#REF!,COLUMN(R61)=#REF!,CM68=1))</formula>
    </cfRule>
  </conditionalFormatting>
  <conditionalFormatting sqref="AA113">
    <cfRule type="expression" priority="177" dxfId="419" stopIfTrue="1">
      <formula>B113=$K$1</formula>
    </cfRule>
  </conditionalFormatting>
  <conditionalFormatting sqref="AI113">
    <cfRule type="expression" priority="178" dxfId="419" stopIfTrue="1">
      <formula>B113=$I$1</formula>
    </cfRule>
  </conditionalFormatting>
  <conditionalFormatting sqref="M113 O113 Q113 U113 W113 Y113 AC113 AE113 AG113">
    <cfRule type="cellIs" priority="179" dxfId="430" operator="lessThan" stopIfTrue="1">
      <formula>0</formula>
    </cfRule>
  </conditionalFormatting>
  <conditionalFormatting sqref="AF113 AD113 AB113 X113 V113 T113 P113 N113 L113">
    <cfRule type="expression" priority="180" dxfId="427" stopIfTrue="1">
      <formula>AND(COLUMN(L113)=#REF!,ROW(L113)=#REF!)</formula>
    </cfRule>
    <cfRule type="cellIs" priority="181" dxfId="428" operator="lessThan" stopIfTrue="1">
      <formula>0</formula>
    </cfRule>
    <cfRule type="expression" priority="182" dxfId="429" stopIfTrue="1">
      <formula>OR(AND(ROW(L113)=#REF!,COLUMN(L113)&lt;#REF!,'Powerlifting Raw'!#REF!=1),AND(ROW(L113)&lt;#REF!,COLUMN(L113)=#REF!,'Powerlifting Raw'!#REF!=1))</formula>
    </cfRule>
  </conditionalFormatting>
  <conditionalFormatting sqref="AH113 Z113 R113">
    <cfRule type="expression" priority="183" dxfId="427" stopIfTrue="1">
      <formula>AND(COLUMN(R113)=#REF!,ROW(R113)=#REF!)</formula>
    </cfRule>
    <cfRule type="cellIs" priority="184" dxfId="428" operator="lessThan" stopIfTrue="1">
      <formula>0</formula>
    </cfRule>
    <cfRule type="expression" priority="185" dxfId="429" stopIfTrue="1">
      <formula>OR(AND(ROW(R113)=#REF!,COLUMN(R113)&lt;#REF!,'Powerlifting Raw'!#REF!=1),AND(ROW(R113)&lt;#REF!,COLUMN(R113)=#REF!,'Powerlifting Raw'!#REF!=1))</formula>
    </cfRule>
  </conditionalFormatting>
  <conditionalFormatting sqref="AA31">
    <cfRule type="expression" priority="168" dxfId="419" stopIfTrue="1">
      <formula>B31=$K$1</formula>
    </cfRule>
  </conditionalFormatting>
  <conditionalFormatting sqref="AI31">
    <cfRule type="expression" priority="169" dxfId="419" stopIfTrue="1">
      <formula>B31=$I$1</formula>
    </cfRule>
  </conditionalFormatting>
  <conditionalFormatting sqref="M31 O31 Q31 U31 W31 Y31 AC31 AE31 AG31">
    <cfRule type="cellIs" priority="170" dxfId="430" operator="lessThan" stopIfTrue="1">
      <formula>0</formula>
    </cfRule>
  </conditionalFormatting>
  <conditionalFormatting sqref="L31 N31 P31 T31 V31 X31 AB31 AD31 AF31">
    <cfRule type="expression" priority="171" dxfId="427" stopIfTrue="1">
      <formula>AND(COLUMN(L31)=#REF!,ROW(L31)=#REF!)</formula>
    </cfRule>
    <cfRule type="cellIs" priority="172" dxfId="428" operator="lessThan" stopIfTrue="1">
      <formula>0</formula>
    </cfRule>
    <cfRule type="expression" priority="173" dxfId="429" stopIfTrue="1">
      <formula>OR(AND(ROW(L31)=#REF!,COLUMN(L31)&lt;#REF!,'Powerlifting Raw'!#REF!=1),AND(ROW(L31)&lt;#REF!,COLUMN(L31)=#REF!,'Powerlifting Raw'!#REF!=1))</formula>
    </cfRule>
  </conditionalFormatting>
  <conditionalFormatting sqref="R31 Z31 AH31">
    <cfRule type="expression" priority="174" dxfId="427" stopIfTrue="1">
      <formula>AND(COLUMN(R31)=#REF!,ROW(R31)=#REF!)</formula>
    </cfRule>
    <cfRule type="cellIs" priority="175" dxfId="428" operator="lessThan" stopIfTrue="1">
      <formula>0</formula>
    </cfRule>
    <cfRule type="expression" priority="176" dxfId="429" stopIfTrue="1">
      <formula>OR(AND(ROW(R31)=#REF!,COLUMN(R31)&lt;#REF!,'Powerlifting Raw'!#REF!=1),AND(ROW(R31)&lt;#REF!,COLUMN(R31)=#REF!,'Powerlifting Raw'!#REF!=1))</formula>
    </cfRule>
  </conditionalFormatting>
  <conditionalFormatting sqref="AA53">
    <cfRule type="expression" priority="159" dxfId="419" stopIfTrue="1">
      <formula>B53=$K$1</formula>
    </cfRule>
  </conditionalFormatting>
  <conditionalFormatting sqref="AI53">
    <cfRule type="expression" priority="160" dxfId="419" stopIfTrue="1">
      <formula>B53=$I$1</formula>
    </cfRule>
  </conditionalFormatting>
  <conditionalFormatting sqref="AG53 AE53 AC53 Y53 W53 U53 Q53 O53 M53">
    <cfRule type="cellIs" priority="161" dxfId="430" operator="lessThan" stopIfTrue="1">
      <formula>0</formula>
    </cfRule>
  </conditionalFormatting>
  <conditionalFormatting sqref="AF53">
    <cfRule type="expression" priority="162" dxfId="427" stopIfTrue="1">
      <formula>AND(COLUMN(AF53)=#REF!,ROW(AF53)=#REF!)</formula>
    </cfRule>
    <cfRule type="cellIs" priority="163" dxfId="428" operator="lessThan" stopIfTrue="1">
      <formula>0</formula>
    </cfRule>
    <cfRule type="expression" priority="164" dxfId="429" stopIfTrue="1">
      <formula>OR(AND(ROW(AF53)=#REF!,COLUMN(AF53)&lt;#REF!,DA31=1),AND(ROW(AF53)&lt;#REF!,COLUMN(AF53)=#REF!,DA31=1))</formula>
    </cfRule>
  </conditionalFormatting>
  <conditionalFormatting sqref="AH53">
    <cfRule type="expression" priority="165" dxfId="427" stopIfTrue="1">
      <formula>AND(COLUMN(AH53)=#REF!,ROW(AH53)=#REF!)</formula>
    </cfRule>
    <cfRule type="cellIs" priority="166" dxfId="428" operator="lessThan" stopIfTrue="1">
      <formula>0</formula>
    </cfRule>
    <cfRule type="expression" priority="167" dxfId="429" stopIfTrue="1">
      <formula>OR(AND(ROW(AH53)=#REF!,COLUMN(AH53)&lt;#REF!,DC31=1),AND(ROW(AH53)&lt;#REF!,COLUMN(AH53)=#REF!,DC31=1))</formula>
    </cfRule>
  </conditionalFormatting>
  <conditionalFormatting sqref="I122:J122 AJ122 F122:G122">
    <cfRule type="expression" priority="151" dxfId="1" stopIfTrue="1">
      <formula>LEN(TRIM(F122))=0</formula>
    </cfRule>
  </conditionalFormatting>
  <conditionalFormatting sqref="M122 O122 Q122 U122 W122 Y122 AC122 AE122 AG122">
    <cfRule type="cellIs" priority="152" dxfId="430" operator="lessThan" stopIfTrue="1">
      <formula>0</formula>
    </cfRule>
  </conditionalFormatting>
  <conditionalFormatting sqref="L122 T122 V122 X122 AB122 AD122 AF122 N122 P122">
    <cfRule type="expression" priority="153" dxfId="427" stopIfTrue="1">
      <formula>AND(COLUMN(L122)=#REF!,ROW(L122)=#REF!)</formula>
    </cfRule>
    <cfRule type="cellIs" priority="154" dxfId="428" operator="lessThan" stopIfTrue="1">
      <formula>0</formula>
    </cfRule>
    <cfRule type="expression" priority="155" dxfId="429" stopIfTrue="1">
      <formula>OR(AND(ROW(L122)=#REF!,COLUMN(L122)&lt;#REF!,'Powerlifting Raw'!#REF!=1),AND(ROW(L122)&lt;#REF!,COLUMN(L122)=#REF!,'Powerlifting Raw'!#REF!=1))</formula>
    </cfRule>
  </conditionalFormatting>
  <conditionalFormatting sqref="R122 Z122 AH122">
    <cfRule type="expression" priority="156" dxfId="427" stopIfTrue="1">
      <formula>AND(COLUMN(R122)=#REF!,ROW(R122)=#REF!)</formula>
    </cfRule>
    <cfRule type="cellIs" priority="157" dxfId="428" operator="lessThan" stopIfTrue="1">
      <formula>0</formula>
    </cfRule>
    <cfRule type="expression" priority="158" dxfId="429" stopIfTrue="1">
      <formula>OR(AND(ROW(R122)=#REF!,COLUMN(R122)&lt;#REF!,'Powerlifting Raw'!#REF!=1),AND(ROW(R122)&lt;#REF!,COLUMN(R122)=#REF!,'Powerlifting Raw'!#REF!=1))</formula>
    </cfRule>
  </conditionalFormatting>
  <conditionalFormatting sqref="X127 V127 T127 P127 N127 L127 AF127 AD127 AB127 AD22:AD23 AB22:AB23 X22:X23 V22:V23 T22:T23 P22:P23 N22:N23 L22:L23 AF22:AF23">
    <cfRule type="expression" priority="9057" dxfId="427" stopIfTrue="1">
      <formula>AND(COLUMN(L22)=#REF!,ROW(L22)=#REF!)</formula>
    </cfRule>
    <cfRule type="cellIs" priority="9058" dxfId="428" operator="lessThan" stopIfTrue="1">
      <formula>0</formula>
    </cfRule>
    <cfRule type="expression" priority="9059" dxfId="429" stopIfTrue="1">
      <formula>OR(AND(ROW(L22)=#REF!,COLUMN(L22)&lt;#REF!,CG25=1),AND(ROW(L22)&lt;#REF!,COLUMN(L22)=#REF!,CG25=1))</formula>
    </cfRule>
  </conditionalFormatting>
  <conditionalFormatting sqref="AH127 Z127 R127 Z22:Z23 R22:R23 AH22:AH23">
    <cfRule type="expression" priority="9084" dxfId="427" stopIfTrue="1">
      <formula>AND(COLUMN(R22)=#REF!,ROW(R22)=#REF!)</formula>
    </cfRule>
    <cfRule type="cellIs" priority="9085" dxfId="428" operator="lessThan" stopIfTrue="1">
      <formula>0</formula>
    </cfRule>
    <cfRule type="expression" priority="9086" dxfId="429" stopIfTrue="1">
      <formula>OR(AND(ROW(R22)=#REF!,COLUMN(R22)&lt;#REF!,CM25=1),AND(ROW(R22)&lt;#REF!,COLUMN(R22)=#REF!,CM25=1))</formula>
    </cfRule>
  </conditionalFormatting>
  <conditionalFormatting sqref="AD94 AB94 X94 V94 T94 P94 N94 L94 AF94">
    <cfRule type="expression" priority="9582" dxfId="427" stopIfTrue="1">
      <formula>AND(COLUMN(L94)=#REF!,ROW(L94)=#REF!)</formula>
    </cfRule>
    <cfRule type="cellIs" priority="9583" dxfId="428" operator="lessThan" stopIfTrue="1">
      <formula>0</formula>
    </cfRule>
    <cfRule type="expression" priority="9584" dxfId="429" stopIfTrue="1">
      <formula>OR(AND(ROW(L94)=#REF!,COLUMN(L94)&lt;#REF!,'Powerlifting Raw'!#REF!=1),AND(ROW(L94)&lt;#REF!,COLUMN(L94)=#REF!,'Powerlifting Raw'!#REF!=1))</formula>
    </cfRule>
  </conditionalFormatting>
  <conditionalFormatting sqref="Z94 R94 AH94">
    <cfRule type="expression" priority="9609" dxfId="427" stopIfTrue="1">
      <formula>AND(COLUMN(R94)=#REF!,ROW(R94)=#REF!)</formula>
    </cfRule>
    <cfRule type="cellIs" priority="9610" dxfId="428" operator="lessThan" stopIfTrue="1">
      <formula>0</formula>
    </cfRule>
    <cfRule type="expression" priority="9611" dxfId="429" stopIfTrue="1">
      <formula>OR(AND(ROW(R94)=#REF!,COLUMN(R94)&lt;#REF!,'Powerlifting Raw'!#REF!=1),AND(ROW(R94)&lt;#REF!,COLUMN(R94)=#REF!,'Powerlifting Raw'!#REF!=1))</formula>
    </cfRule>
  </conditionalFormatting>
  <conditionalFormatting sqref="AA50">
    <cfRule type="expression" priority="130" dxfId="419" stopIfTrue="1">
      <formula>B50=$K$1</formula>
    </cfRule>
  </conditionalFormatting>
  <conditionalFormatting sqref="AI50">
    <cfRule type="expression" priority="131" dxfId="419" stopIfTrue="1">
      <formula>B50=$I$1</formula>
    </cfRule>
  </conditionalFormatting>
  <conditionalFormatting sqref="AF50 AD50 AB50 X50 V50 T50 P50 N50 L50">
    <cfRule type="expression" priority="132" dxfId="427" stopIfTrue="1">
      <formula>AND(COLUMN(L50)=#REF!,ROW(L50)=#REF!)</formula>
    </cfRule>
    <cfRule type="cellIs" priority="133" dxfId="428" operator="lessThan" stopIfTrue="1">
      <formula>0</formula>
    </cfRule>
    <cfRule type="expression" priority="134" dxfId="429" stopIfTrue="1">
      <formula>OR(AND(ROW(L50)=#REF!,COLUMN(L50)&lt;#REF!,CG50=1),AND(ROW(L50)&lt;#REF!,COLUMN(L50)=#REF!,CG50=1))</formula>
    </cfRule>
  </conditionalFormatting>
  <conditionalFormatting sqref="AH50 Z50 R50">
    <cfRule type="expression" priority="135" dxfId="427" stopIfTrue="1">
      <formula>AND(COLUMN(R50)=#REF!,ROW(R50)=#REF!)</formula>
    </cfRule>
    <cfRule type="cellIs" priority="136" dxfId="428" operator="lessThan" stopIfTrue="1">
      <formula>0</formula>
    </cfRule>
    <cfRule type="expression" priority="137" dxfId="429" stopIfTrue="1">
      <formula>OR(AND(ROW(R50)=#REF!,COLUMN(R50)&lt;#REF!,CM50=1),AND(ROW(R50)&lt;#REF!,COLUMN(R50)=#REF!,CM50=1))</formula>
    </cfRule>
  </conditionalFormatting>
  <conditionalFormatting sqref="M50 O50 Q50 U50 W50 Y50 AC50 AE50 AG50">
    <cfRule type="cellIs" priority="138" dxfId="430" operator="lessThan" stopIfTrue="1">
      <formula>0</formula>
    </cfRule>
  </conditionalFormatting>
  <conditionalFormatting sqref="AB48">
    <cfRule type="expression" priority="10467" dxfId="427" stopIfTrue="1">
      <formula>AND(COLUMN(AB48)=#REF!,ROW(AB48)=#REF!)</formula>
    </cfRule>
    <cfRule type="cellIs" priority="10468" dxfId="428" operator="lessThan" stopIfTrue="1">
      <formula>0</formula>
    </cfRule>
    <cfRule type="expression" priority="10469" dxfId="429" stopIfTrue="1">
      <formula>OR(AND(ROW(AB48)=#REF!,COLUMN(AB48)&lt;#REF!,CW56=1),AND(ROW(AB48)&lt;#REF!,COLUMN(AB48)=#REF!,CW56=1))</formula>
    </cfRule>
  </conditionalFormatting>
  <conditionalFormatting sqref="R48">
    <cfRule type="expression" priority="10494" dxfId="427" stopIfTrue="1">
      <formula>AND(COLUMN(R48)=#REF!,ROW(R48)=#REF!)</formula>
    </cfRule>
    <cfRule type="cellIs" priority="10495" dxfId="428" operator="lessThan" stopIfTrue="1">
      <formula>0</formula>
    </cfRule>
    <cfRule type="expression" priority="10496" dxfId="429" stopIfTrue="1">
      <formula>OR(AND(ROW(R48)=#REF!,COLUMN(R48)&lt;#REF!,CM56=1),AND(ROW(R48)&lt;#REF!,COLUMN(R48)=#REF!,CM56=1))</formula>
    </cfRule>
  </conditionalFormatting>
  <conditionalFormatting sqref="AA49">
    <cfRule type="expression" priority="121" dxfId="419" stopIfTrue="1">
      <formula>B49=$K$1</formula>
    </cfRule>
  </conditionalFormatting>
  <conditionalFormatting sqref="AI49">
    <cfRule type="expression" priority="122" dxfId="419" stopIfTrue="1">
      <formula>B49=$I$1</formula>
    </cfRule>
  </conditionalFormatting>
  <conditionalFormatting sqref="L49 N49 P49 T49 V49 X49 AB49 AD49 AF49">
    <cfRule type="expression" priority="123" dxfId="427" stopIfTrue="1">
      <formula>AND(COLUMN(L49)=#REF!,ROW(L49)=#REF!)</formula>
    </cfRule>
    <cfRule type="cellIs" priority="124" dxfId="428" operator="lessThan" stopIfTrue="1">
      <formula>0</formula>
    </cfRule>
    <cfRule type="expression" priority="125" dxfId="429" stopIfTrue="1">
      <formula>OR(AND(ROW(L49)=#REF!,COLUMN(L49)&lt;#REF!,CG49=1),AND(ROW(L49)&lt;#REF!,COLUMN(L49)=#REF!,CG49=1))</formula>
    </cfRule>
  </conditionalFormatting>
  <conditionalFormatting sqref="R49 Z49 AH49">
    <cfRule type="expression" priority="126" dxfId="427" stopIfTrue="1">
      <formula>AND(COLUMN(R49)=#REF!,ROW(R49)=#REF!)</formula>
    </cfRule>
    <cfRule type="cellIs" priority="127" dxfId="428" operator="lessThan" stopIfTrue="1">
      <formula>0</formula>
    </cfRule>
    <cfRule type="expression" priority="128" dxfId="429" stopIfTrue="1">
      <formula>OR(AND(ROW(R49)=#REF!,COLUMN(R49)&lt;#REF!,CM49=1),AND(ROW(R49)&lt;#REF!,COLUMN(R49)=#REF!,CM49=1))</formula>
    </cfRule>
  </conditionalFormatting>
  <conditionalFormatting sqref="M49 O49 Q49 U49 W49 Y49 AC49 AE49 AG49">
    <cfRule type="cellIs" priority="129" dxfId="430" operator="lessThan" stopIfTrue="1">
      <formula>0</formula>
    </cfRule>
  </conditionalFormatting>
  <conditionalFormatting sqref="AA139">
    <cfRule type="expression" priority="101" dxfId="419" stopIfTrue="1">
      <formula>B139=$K$1</formula>
    </cfRule>
  </conditionalFormatting>
  <conditionalFormatting sqref="AI139">
    <cfRule type="expression" priority="102" dxfId="419" stopIfTrue="1">
      <formula>B139=$I$1</formula>
    </cfRule>
  </conditionalFormatting>
  <conditionalFormatting sqref="L139 N139 P139 T139 V139 X139 AB139 AD139 AF139">
    <cfRule type="expression" priority="113" dxfId="427" stopIfTrue="1">
      <formula>AND(COLUMN(L139)=#REF!,ROW(L139)=#REF!)</formula>
    </cfRule>
    <cfRule type="cellIs" priority="114" dxfId="428" operator="lessThan" stopIfTrue="1">
      <formula>0</formula>
    </cfRule>
    <cfRule type="expression" priority="115" dxfId="429" stopIfTrue="1">
      <formula>OR(AND(ROW(L139)=#REF!,COLUMN(L139)&lt;#REF!,CG139=1),AND(ROW(L139)&lt;#REF!,COLUMN(L139)=#REF!,CG139=1))</formula>
    </cfRule>
  </conditionalFormatting>
  <conditionalFormatting sqref="R139 Z139 AH139">
    <cfRule type="expression" priority="116" dxfId="427" stopIfTrue="1">
      <formula>AND(COLUMN(R139)=#REF!,ROW(R139)=#REF!)</formula>
    </cfRule>
    <cfRule type="cellIs" priority="117" dxfId="428" operator="lessThan" stopIfTrue="1">
      <formula>0</formula>
    </cfRule>
    <cfRule type="expression" priority="118" dxfId="429" stopIfTrue="1">
      <formula>OR(AND(ROW(R139)=#REF!,COLUMN(R139)&lt;#REF!,CM139=1),AND(ROW(R139)&lt;#REF!,COLUMN(R139)=#REF!,CM139=1))</formula>
    </cfRule>
  </conditionalFormatting>
  <conditionalFormatting sqref="F139:G139 AJ139 I139:J139">
    <cfRule type="expression" priority="119" dxfId="1" stopIfTrue="1">
      <formula>LEN(TRIM(F139))=0</formula>
    </cfRule>
  </conditionalFormatting>
  <conditionalFormatting sqref="AG139 AE139 AC139 Y139 W139 U139 Q139 O139 M139">
    <cfRule type="cellIs" priority="120" dxfId="430" operator="lessThan" stopIfTrue="1">
      <formula>0</formula>
    </cfRule>
  </conditionalFormatting>
  <conditionalFormatting sqref="AA140">
    <cfRule type="expression" priority="81" dxfId="419" stopIfTrue="1">
      <formula>B140=$K$1</formula>
    </cfRule>
  </conditionalFormatting>
  <conditionalFormatting sqref="AI140">
    <cfRule type="expression" priority="82" dxfId="419" stopIfTrue="1">
      <formula>B140=$I$1</formula>
    </cfRule>
  </conditionalFormatting>
  <conditionalFormatting sqref="L140 N140 P140 T140 V140 X140 AB140 AD140 AF140">
    <cfRule type="expression" priority="93" dxfId="427" stopIfTrue="1">
      <formula>AND(COLUMN(L140)=#REF!,ROW(L140)=#REF!)</formula>
    </cfRule>
    <cfRule type="cellIs" priority="94" dxfId="428" operator="lessThan" stopIfTrue="1">
      <formula>0</formula>
    </cfRule>
    <cfRule type="expression" priority="95" dxfId="429" stopIfTrue="1">
      <formula>OR(AND(ROW(L140)=#REF!,COLUMN(L140)&lt;#REF!,CG140=1),AND(ROW(L140)&lt;#REF!,COLUMN(L140)=#REF!,CG140=1))</formula>
    </cfRule>
  </conditionalFormatting>
  <conditionalFormatting sqref="R140 Z140 AH140">
    <cfRule type="expression" priority="96" dxfId="427" stopIfTrue="1">
      <formula>AND(COLUMN(R140)=#REF!,ROW(R140)=#REF!)</formula>
    </cfRule>
    <cfRule type="cellIs" priority="97" dxfId="428" operator="lessThan" stopIfTrue="1">
      <formula>0</formula>
    </cfRule>
    <cfRule type="expression" priority="98" dxfId="429" stopIfTrue="1">
      <formula>OR(AND(ROW(R140)=#REF!,COLUMN(R140)&lt;#REF!,CM140=1),AND(ROW(R140)&lt;#REF!,COLUMN(R140)=#REF!,CM140=1))</formula>
    </cfRule>
  </conditionalFormatting>
  <conditionalFormatting sqref="F140:G140 AJ140 I140:J140">
    <cfRule type="expression" priority="99" dxfId="1" stopIfTrue="1">
      <formula>LEN(TRIM(F140))=0</formula>
    </cfRule>
  </conditionalFormatting>
  <conditionalFormatting sqref="AG140 AE140 AC140 Y140 W140 U140 Q140 O140 M140">
    <cfRule type="cellIs" priority="100" dxfId="430" operator="lessThan" stopIfTrue="1">
      <formula>0</formula>
    </cfRule>
  </conditionalFormatting>
  <conditionalFormatting sqref="AA163">
    <cfRule type="expression" priority="61" dxfId="419" stopIfTrue="1">
      <formula>B163=$K$1</formula>
    </cfRule>
  </conditionalFormatting>
  <conditionalFormatting sqref="AI163">
    <cfRule type="expression" priority="62" dxfId="419" stopIfTrue="1">
      <formula>B163=$I$1</formula>
    </cfRule>
  </conditionalFormatting>
  <conditionalFormatting sqref="L163 N163 P163 T163 V163 X163 AB163 AD163 AF163">
    <cfRule type="expression" priority="73" dxfId="427" stopIfTrue="1">
      <formula>AND(COLUMN(L163)=#REF!,ROW(L163)=#REF!)</formula>
    </cfRule>
    <cfRule type="cellIs" priority="74" dxfId="428" operator="lessThan" stopIfTrue="1">
      <formula>0</formula>
    </cfRule>
    <cfRule type="expression" priority="75" dxfId="429" stopIfTrue="1">
      <formula>OR(AND(ROW(L163)=#REF!,COLUMN(L163)&lt;#REF!,CG163=1),AND(ROW(L163)&lt;#REF!,COLUMN(L163)=#REF!,CG163=1))</formula>
    </cfRule>
  </conditionalFormatting>
  <conditionalFormatting sqref="R163 Z163 AH163">
    <cfRule type="expression" priority="76" dxfId="427" stopIfTrue="1">
      <formula>AND(COLUMN(R163)=#REF!,ROW(R163)=#REF!)</formula>
    </cfRule>
    <cfRule type="cellIs" priority="77" dxfId="428" operator="lessThan" stopIfTrue="1">
      <formula>0</formula>
    </cfRule>
    <cfRule type="expression" priority="78" dxfId="429" stopIfTrue="1">
      <formula>OR(AND(ROW(R163)=#REF!,COLUMN(R163)&lt;#REF!,CM163=1),AND(ROW(R163)&lt;#REF!,COLUMN(R163)=#REF!,CM163=1))</formula>
    </cfRule>
  </conditionalFormatting>
  <conditionalFormatting sqref="F163:G163 AJ163 I163:J163">
    <cfRule type="expression" priority="79" dxfId="1" stopIfTrue="1">
      <formula>LEN(TRIM(F163))=0</formula>
    </cfRule>
  </conditionalFormatting>
  <conditionalFormatting sqref="AG163 AE163 AC163 Y163 W163 U163 Q163 O163 M163">
    <cfRule type="cellIs" priority="80" dxfId="430" operator="lessThan" stopIfTrue="1">
      <formula>0</formula>
    </cfRule>
  </conditionalFormatting>
  <conditionalFormatting sqref="AA148">
    <cfRule type="expression" priority="41" dxfId="419" stopIfTrue="1">
      <formula>B148=$K$1</formula>
    </cfRule>
  </conditionalFormatting>
  <conditionalFormatting sqref="AI148">
    <cfRule type="expression" priority="42" dxfId="419" stopIfTrue="1">
      <formula>B148=$I$1</formula>
    </cfRule>
  </conditionalFormatting>
  <conditionalFormatting sqref="AF148 AD148 AB148 X148 V148 T148 P148 N148 L148">
    <cfRule type="expression" priority="53" dxfId="427" stopIfTrue="1">
      <formula>AND(COLUMN(L148)=#REF!,ROW(L148)=#REF!)</formula>
    </cfRule>
    <cfRule type="cellIs" priority="54" dxfId="428" operator="lessThan" stopIfTrue="1">
      <formula>0</formula>
    </cfRule>
    <cfRule type="expression" priority="55" dxfId="429" stopIfTrue="1">
      <formula>OR(AND(ROW(L148)=#REF!,COLUMN(L148)&lt;#REF!,CG148=1),AND(ROW(L148)&lt;#REF!,COLUMN(L148)=#REF!,CG148=1))</formula>
    </cfRule>
  </conditionalFormatting>
  <conditionalFormatting sqref="AH148 Z148 R148">
    <cfRule type="expression" priority="56" dxfId="427" stopIfTrue="1">
      <formula>AND(COLUMN(R148)=#REF!,ROW(R148)=#REF!)</formula>
    </cfRule>
    <cfRule type="cellIs" priority="57" dxfId="428" operator="lessThan" stopIfTrue="1">
      <formula>0</formula>
    </cfRule>
    <cfRule type="expression" priority="58" dxfId="429" stopIfTrue="1">
      <formula>OR(AND(ROW(R148)=#REF!,COLUMN(R148)&lt;#REF!,CM148=1),AND(ROW(R148)&lt;#REF!,COLUMN(R148)=#REF!,CM148=1))</formula>
    </cfRule>
  </conditionalFormatting>
  <conditionalFormatting sqref="I148:J148 AJ148 F148:G148">
    <cfRule type="expression" priority="59" dxfId="1" stopIfTrue="1">
      <formula>LEN(TRIM(F148))=0</formula>
    </cfRule>
  </conditionalFormatting>
  <conditionalFormatting sqref="M148 O148 Q148 U148 W148 Y148 AC148 AE148 AG148">
    <cfRule type="cellIs" priority="60" dxfId="430" operator="lessThan" stopIfTrue="1">
      <formula>0</formula>
    </cfRule>
  </conditionalFormatting>
  <conditionalFormatting sqref="AA176">
    <cfRule type="expression" priority="21" dxfId="419" stopIfTrue="1">
      <formula>B176=$K$1</formula>
    </cfRule>
  </conditionalFormatting>
  <conditionalFormatting sqref="AI176">
    <cfRule type="expression" priority="22" dxfId="419" stopIfTrue="1">
      <formula>B176=$I$1</formula>
    </cfRule>
  </conditionalFormatting>
  <conditionalFormatting sqref="L176 N176 P176 T176 V176 X176 AB176 AD176 AF176">
    <cfRule type="expression" priority="33" dxfId="427" stopIfTrue="1">
      <formula>AND(COLUMN(L176)=#REF!,ROW(L176)=#REF!)</formula>
    </cfRule>
    <cfRule type="cellIs" priority="34" dxfId="428" operator="lessThan" stopIfTrue="1">
      <formula>0</formula>
    </cfRule>
    <cfRule type="expression" priority="35" dxfId="429" stopIfTrue="1">
      <formula>OR(AND(ROW(L176)=#REF!,COLUMN(L176)&lt;#REF!,CG176=1),AND(ROW(L176)&lt;#REF!,COLUMN(L176)=#REF!,CG176=1))</formula>
    </cfRule>
  </conditionalFormatting>
  <conditionalFormatting sqref="R176 Z176 AH176">
    <cfRule type="expression" priority="36" dxfId="427" stopIfTrue="1">
      <formula>AND(COLUMN(R176)=#REF!,ROW(R176)=#REF!)</formula>
    </cfRule>
    <cfRule type="cellIs" priority="37" dxfId="428" operator="lessThan" stopIfTrue="1">
      <formula>0</formula>
    </cfRule>
    <cfRule type="expression" priority="38" dxfId="429" stopIfTrue="1">
      <formula>OR(AND(ROW(R176)=#REF!,COLUMN(R176)&lt;#REF!,CM176=1),AND(ROW(R176)&lt;#REF!,COLUMN(R176)=#REF!,CM176=1))</formula>
    </cfRule>
  </conditionalFormatting>
  <conditionalFormatting sqref="I176:J176 AJ176 F176:G176">
    <cfRule type="expression" priority="39" dxfId="1" stopIfTrue="1">
      <formula>LEN(TRIM(F176))=0</formula>
    </cfRule>
  </conditionalFormatting>
  <conditionalFormatting sqref="M176 O176 Q176 U176 W176 Y176 AC176 AE176 AG176">
    <cfRule type="cellIs" priority="40" dxfId="430" operator="lessThan" stopIfTrue="1">
      <formula>0</formula>
    </cfRule>
  </conditionalFormatting>
  <conditionalFormatting sqref="T167 N167 L167 AF167 AD167 AB167 X167 V167 P167 P173 N173 L173 AF173 AB173 AD173 X173 V173">
    <cfRule type="expression" priority="11520" dxfId="427" stopIfTrue="1">
      <formula>AND(COLUMN(L167)=#REF!,ROW(L167)=#REF!)</formula>
    </cfRule>
    <cfRule type="cellIs" priority="11521" dxfId="428" operator="lessThan" stopIfTrue="1">
      <formula>0</formula>
    </cfRule>
    <cfRule type="expression" priority="11522" dxfId="429" stopIfTrue="1">
      <formula>OR(AND(ROW(L167)=#REF!,COLUMN(L167)&lt;#REF!,CG177=1),AND(ROW(L167)&lt;#REF!,COLUMN(L167)=#REF!,CG177=1))</formula>
    </cfRule>
  </conditionalFormatting>
  <conditionalFormatting sqref="R167 Z167 AH167 AH173 R173">
    <cfRule type="expression" priority="11547" dxfId="427" stopIfTrue="1">
      <formula>AND(COLUMN(R167)=#REF!,ROW(R167)=#REF!)</formula>
    </cfRule>
    <cfRule type="cellIs" priority="11548" dxfId="428" operator="lessThan" stopIfTrue="1">
      <formula>0</formula>
    </cfRule>
    <cfRule type="expression" priority="11549" dxfId="429" stopIfTrue="1">
      <formula>OR(AND(ROW(R167)=#REF!,COLUMN(R167)&lt;#REF!,CM177=1),AND(ROW(R167)&lt;#REF!,COLUMN(R167)=#REF!,CM177=1))</formula>
    </cfRule>
  </conditionalFormatting>
  <conditionalFormatting sqref="AA175">
    <cfRule type="expression" priority="1" dxfId="419" stopIfTrue="1">
      <formula>B175=$K$1</formula>
    </cfRule>
  </conditionalFormatting>
  <conditionalFormatting sqref="AI175">
    <cfRule type="expression" priority="2" dxfId="419" stopIfTrue="1">
      <formula>B175=$I$1</formula>
    </cfRule>
  </conditionalFormatting>
  <conditionalFormatting sqref="AJ175 F175:G175 I175:J175">
    <cfRule type="expression" priority="13" dxfId="1" stopIfTrue="1">
      <formula>LEN(TRIM(F175))=0</formula>
    </cfRule>
  </conditionalFormatting>
  <conditionalFormatting sqref="M175 O175 Q175 U175 W175 Y175 AC175 AE175 AG175">
    <cfRule type="cellIs" priority="14" dxfId="430" operator="lessThan" stopIfTrue="1">
      <formula>0</formula>
    </cfRule>
  </conditionalFormatting>
  <conditionalFormatting sqref="AD175 AB175 X175 V175 T175 P175 N175 L175 AF175">
    <cfRule type="expression" priority="15" dxfId="427" stopIfTrue="1">
      <formula>AND(COLUMN(L175)=#REF!,ROW(L175)=#REF!)</formula>
    </cfRule>
    <cfRule type="cellIs" priority="16" dxfId="428" operator="lessThan" stopIfTrue="1">
      <formula>0</formula>
    </cfRule>
    <cfRule type="expression" priority="17" dxfId="429" stopIfTrue="1">
      <formula>OR(AND(ROW(L175)=#REF!,COLUMN(L175)&lt;#REF!,CG188=1),AND(ROW(L175)&lt;#REF!,COLUMN(L175)=#REF!,CG188=1))</formula>
    </cfRule>
  </conditionalFormatting>
  <conditionalFormatting sqref="Z175 R175 AH175">
    <cfRule type="expression" priority="18" dxfId="427" stopIfTrue="1">
      <formula>AND(COLUMN(R175)=#REF!,ROW(R175)=#REF!)</formula>
    </cfRule>
    <cfRule type="cellIs" priority="19" dxfId="428" operator="lessThan" stopIfTrue="1">
      <formula>0</formula>
    </cfRule>
    <cfRule type="expression" priority="20" dxfId="429" stopIfTrue="1">
      <formula>OR(AND(ROW(R175)=#REF!,COLUMN(R175)&lt;#REF!,CM188=1),AND(ROW(R175)&lt;#REF!,COLUMN(R175)=#REF!,CM188=1))</formula>
    </cfRule>
  </conditionalFormatting>
  <conditionalFormatting sqref="T173">
    <cfRule type="expression" priority="12080" dxfId="427" stopIfTrue="1">
      <formula>AND(COLUMN(T173)=#REF!,ROW(T173)=#REF!)</formula>
    </cfRule>
    <cfRule type="cellIs" priority="12081" dxfId="428" operator="lessThan" stopIfTrue="1">
      <formula>0</formula>
    </cfRule>
    <cfRule type="expression" priority="12082" dxfId="429" stopIfTrue="1">
      <formula>OR(AND(ROW(T173)=#REF!,COLUMN(T173)&lt;#REF!,CO183=1),AND(ROW(T173)&lt;#REF!,COLUMN(T173)=#REF!,CO183=1))</formula>
    </cfRule>
  </conditionalFormatting>
  <conditionalFormatting sqref="Z173">
    <cfRule type="expression" priority="12107" dxfId="427" stopIfTrue="1">
      <formula>AND(COLUMN(Z173)=#REF!,ROW(Z173)=#REF!)</formula>
    </cfRule>
    <cfRule type="cellIs" priority="12108" dxfId="428" operator="lessThan" stopIfTrue="1">
      <formula>0</formula>
    </cfRule>
    <cfRule type="expression" priority="12109" dxfId="429" stopIfTrue="1">
      <formula>OR(AND(ROW(Z173)=#REF!,COLUMN(Z173)&lt;#REF!,CU183=1),AND(ROW(Z173)&lt;#REF!,COLUMN(Z173)=#REF!,CU183=1))</formula>
    </cfRule>
  </conditionalFormatting>
  <conditionalFormatting sqref="T168 N168 L168 AF168 AD168 AB168 X168 V168 P168">
    <cfRule type="expression" priority="12221" dxfId="427" stopIfTrue="1">
      <formula>AND(COLUMN(L168)=#REF!,ROW(L168)=#REF!)</formula>
    </cfRule>
    <cfRule type="cellIs" priority="12222" dxfId="428" operator="lessThan" stopIfTrue="1">
      <formula>0</formula>
    </cfRule>
    <cfRule type="expression" priority="12223" dxfId="429" stopIfTrue="1">
      <formula>OR(AND(ROW(L168)=#REF!,COLUMN(L168)&lt;#REF!,CG179=1),AND(ROW(L168)&lt;#REF!,COLUMN(L168)=#REF!,CG179=1))</formula>
    </cfRule>
  </conditionalFormatting>
  <conditionalFormatting sqref="R168 Z168 AH168">
    <cfRule type="expression" priority="12275" dxfId="427" stopIfTrue="1">
      <formula>AND(COLUMN(R168)=#REF!,ROW(R168)=#REF!)</formula>
    </cfRule>
    <cfRule type="cellIs" priority="12276" dxfId="428" operator="lessThan" stopIfTrue="1">
      <formula>0</formula>
    </cfRule>
    <cfRule type="expression" priority="12277" dxfId="429" stopIfTrue="1">
      <formula>OR(AND(ROW(R168)=#REF!,COLUMN(R168)&lt;#REF!,CM179=1),AND(ROW(R168)&lt;#REF!,COLUMN(R168)=#REF!,CM179=1))</formula>
    </cfRule>
  </conditionalFormatting>
  <conditionalFormatting sqref="AD45 AB45 X45 V45 T45 P45 N45 L45 AF45">
    <cfRule type="expression" priority="12278" dxfId="427" stopIfTrue="1">
      <formula>AND(COLUMN(L45)=#REF!,ROW(L45)=#REF!)</formula>
    </cfRule>
    <cfRule type="cellIs" priority="12279" dxfId="428" operator="lessThan" stopIfTrue="1">
      <formula>0</formula>
    </cfRule>
    <cfRule type="expression" priority="12280" dxfId="429" stopIfTrue="1">
      <formula>OR(AND(ROW(L45)=#REF!,COLUMN(L45)&lt;#REF!,CG23=1),AND(ROW(L45)&lt;#REF!,COLUMN(L45)=#REF!,CG23=1))</formula>
    </cfRule>
  </conditionalFormatting>
  <conditionalFormatting sqref="Z45 R45 AH45">
    <cfRule type="expression" priority="12305" dxfId="427" stopIfTrue="1">
      <formula>AND(COLUMN(R45)=#REF!,ROW(R45)=#REF!)</formula>
    </cfRule>
    <cfRule type="cellIs" priority="12306" dxfId="428" operator="lessThan" stopIfTrue="1">
      <formula>0</formula>
    </cfRule>
    <cfRule type="expression" priority="12307" dxfId="429" stopIfTrue="1">
      <formula>OR(AND(ROW(R45)=#REF!,COLUMN(R45)&lt;#REF!,CM23=1),AND(ROW(R45)&lt;#REF!,COLUMN(R45)=#REF!,CM23=1))</formula>
    </cfRule>
  </conditionalFormatting>
  <conditionalFormatting sqref="N56 P56 T56 V56 X56 AB56 AD56 AF56 L56">
    <cfRule type="expression" priority="12410" dxfId="427" stopIfTrue="1">
      <formula>AND(COLUMN(L56)=#REF!,ROW(L56)=#REF!)</formula>
    </cfRule>
    <cfRule type="cellIs" priority="12411" dxfId="428" operator="lessThan" stopIfTrue="1">
      <formula>0</formula>
    </cfRule>
    <cfRule type="expression" priority="12412" dxfId="429" stopIfTrue="1">
      <formula>OR(AND(ROW(L56)=#REF!,COLUMN(L56)&lt;#REF!,CG54=1),AND(ROW(L56)&lt;#REF!,COLUMN(L56)=#REF!,CG54=1))</formula>
    </cfRule>
  </conditionalFormatting>
  <conditionalFormatting sqref="Z56 AH56 R56">
    <cfRule type="expression" priority="12464" dxfId="427" stopIfTrue="1">
      <formula>AND(COLUMN(R56)=#REF!,ROW(R56)=#REF!)</formula>
    </cfRule>
    <cfRule type="cellIs" priority="12465" dxfId="428" operator="lessThan" stopIfTrue="1">
      <formula>0</formula>
    </cfRule>
    <cfRule type="expression" priority="12466" dxfId="429" stopIfTrue="1">
      <formula>OR(AND(ROW(R56)=#REF!,COLUMN(R56)&lt;#REF!,CM54=1),AND(ROW(R56)&lt;#REF!,COLUMN(R56)=#REF!,CM54=1))</formula>
    </cfRule>
  </conditionalFormatting>
  <conditionalFormatting sqref="A188">
    <cfRule type="expression" priority="12789" dxfId="433" stopIfTrue="1">
      <formula>$B188=$I$1</formula>
    </cfRule>
    <cfRule type="expression" priority="12790" dxfId="1" stopIfTrue="1">
      <formula>$A188=""</formula>
    </cfRule>
    <cfRule type="expression" priority="12791" dxfId="434" stopIfTrue="1">
      <formula>AND(COUNTIF($A$188:$A$188,A188)&gt;1,NOT(ISBLANK(A188)))</formula>
    </cfRule>
  </conditionalFormatting>
  <dataValidations count="3">
    <dataValidation errorStyle="warning" type="textLength" operator="equal" allowBlank="1" showInputMessage="1" showErrorMessage="1" promptTitle="Trigram" errorTitle="TRIGRAM" error="TRIGRAM in CAPS" sqref="D188 D121 D166:D169 D172:D173 D175:D177 D179:D181">
      <formula1>3</formula1>
    </dataValidation>
    <dataValidation type="date" allowBlank="1" showInputMessage="1" showErrorMessage="1" errorTitle="Datum" error="Datum ../../...." sqref="F188 F121 F166:F169 F172:F173 F175:F177 F179:F181">
      <formula1>3908</formula1>
      <formula2>36781</formula2>
    </dataValidation>
    <dataValidation type="list" allowBlank="1" showInputMessage="1" showErrorMessage="1" sqref="J188 J175:J176 J171:J173 J168:J169">
      <formula1>$J$2:$J$62</formula1>
    </dataValidation>
  </dataValidations>
  <printOptions/>
  <pageMargins left="0.2755905511811024" right="0.1968503937007874" top="0.2362204724409449" bottom="0.31496062992125984" header="0.2362204724409449" footer="0.31496062992125984"/>
  <pageSetup horizontalDpi="600" verticalDpi="600" orientation="landscape" paperSize="5" scale="65" r:id="rId1"/>
  <headerFooter alignWithMargins="0">
    <oddFooter>&amp;L&amp;Z&amp;F&amp;C&amp;D  &amp;T&amp;R&amp;P/&amp;N</oddFooter>
  </headerFooter>
</worksheet>
</file>

<file path=xl/worksheets/sheet2.xml><?xml version="1.0" encoding="utf-8"?>
<worksheet xmlns="http://schemas.openxmlformats.org/spreadsheetml/2006/main" xmlns:r="http://schemas.openxmlformats.org/officeDocument/2006/relationships">
  <sheetPr>
    <tabColor indexed="45"/>
  </sheetPr>
  <dimension ref="A1:K87"/>
  <sheetViews>
    <sheetView zoomScalePageLayoutView="0" workbookViewId="0" topLeftCell="A25">
      <selection activeCell="B40" sqref="B40"/>
    </sheetView>
  </sheetViews>
  <sheetFormatPr defaultColWidth="11.421875" defaultRowHeight="15"/>
  <cols>
    <col min="1" max="16384" width="11.421875" style="24" customWidth="1"/>
  </cols>
  <sheetData>
    <row r="1" spans="1:11" ht="18.75">
      <c r="A1" s="23" t="s">
        <v>65</v>
      </c>
      <c r="I1" s="25" t="s">
        <v>48</v>
      </c>
      <c r="J1" s="27"/>
      <c r="K1" s="27"/>
    </row>
    <row r="2" spans="1:11" ht="16.5">
      <c r="A2" s="28" t="s">
        <v>49</v>
      </c>
      <c r="B2" s="29">
        <v>51.5</v>
      </c>
      <c r="C2" s="28" t="s">
        <v>50</v>
      </c>
      <c r="D2" s="30">
        <v>33</v>
      </c>
      <c r="I2" s="31">
        <f>MOD(B2,1)</f>
        <v>0.5</v>
      </c>
      <c r="J2" s="27"/>
      <c r="K2" s="27"/>
    </row>
    <row r="3" spans="2:3" ht="16.5">
      <c r="B3" s="28" t="s">
        <v>51</v>
      </c>
      <c r="C3" s="29">
        <v>401</v>
      </c>
    </row>
    <row r="4" spans="2:3" ht="16.5">
      <c r="B4" s="28" t="s">
        <v>52</v>
      </c>
      <c r="C4" s="47">
        <f>VLOOKUP(B2,A8:E87,IF(I2&lt;0.25,2,IF(I2&lt;0.5,3,IF(I2&lt;0.75,4,5))))</f>
        <v>2.105</v>
      </c>
    </row>
    <row r="5" spans="2:3" ht="16.5">
      <c r="B5" s="28" t="s">
        <v>53</v>
      </c>
      <c r="C5" s="47">
        <f>IF(D2&lt;40,1,VLOOKUP(D2,G8:H59,2))</f>
        <v>1</v>
      </c>
    </row>
    <row r="6" spans="2:7" ht="18.75">
      <c r="B6" s="28" t="s">
        <v>54</v>
      </c>
      <c r="C6" s="32">
        <f>2.5*TRUNC(C3/2.5,0)*C4*C5</f>
        <v>842</v>
      </c>
      <c r="G6" s="23" t="s">
        <v>55</v>
      </c>
    </row>
    <row r="7" spans="1:8" ht="16.5">
      <c r="A7" s="33" t="s">
        <v>56</v>
      </c>
      <c r="B7" s="34">
        <v>0</v>
      </c>
      <c r="C7" s="34">
        <v>0.25</v>
      </c>
      <c r="D7" s="34">
        <v>0.5</v>
      </c>
      <c r="E7" s="34">
        <v>0.75</v>
      </c>
      <c r="G7" s="33" t="s">
        <v>57</v>
      </c>
      <c r="H7" s="33" t="s">
        <v>58</v>
      </c>
    </row>
    <row r="8" spans="1:8" ht="16.5">
      <c r="A8" s="35">
        <v>40</v>
      </c>
      <c r="B8" s="36">
        <v>3.145</v>
      </c>
      <c r="C8" s="36">
        <v>3.105</v>
      </c>
      <c r="D8" s="36">
        <v>3.065</v>
      </c>
      <c r="E8" s="36">
        <v>3.025</v>
      </c>
      <c r="G8" s="33">
        <v>40</v>
      </c>
      <c r="H8" s="36">
        <v>1</v>
      </c>
    </row>
    <row r="9" spans="1:8" ht="16.5">
      <c r="A9" s="35">
        <v>41</v>
      </c>
      <c r="B9" s="36">
        <v>2.985</v>
      </c>
      <c r="C9" s="36">
        <v>2.95</v>
      </c>
      <c r="D9" s="36">
        <v>2.195</v>
      </c>
      <c r="E9" s="36">
        <v>2.882</v>
      </c>
      <c r="G9" s="33">
        <v>41</v>
      </c>
      <c r="H9" s="36">
        <v>1.01</v>
      </c>
    </row>
    <row r="10" spans="1:8" ht="16.5">
      <c r="A10" s="35">
        <v>42</v>
      </c>
      <c r="B10" s="36">
        <v>2.849</v>
      </c>
      <c r="C10" s="36">
        <v>2.817</v>
      </c>
      <c r="D10" s="36">
        <v>2.786</v>
      </c>
      <c r="E10" s="36">
        <v>2.759</v>
      </c>
      <c r="G10" s="33">
        <v>42</v>
      </c>
      <c r="H10" s="36">
        <v>1.02</v>
      </c>
    </row>
    <row r="11" spans="1:8" ht="16.5">
      <c r="A11" s="35">
        <v>43</v>
      </c>
      <c r="B11" s="36">
        <v>2.732</v>
      </c>
      <c r="C11" s="36">
        <v>2.706</v>
      </c>
      <c r="D11" s="36">
        <v>2.681</v>
      </c>
      <c r="E11" s="36">
        <v>2.656</v>
      </c>
      <c r="G11" s="33">
        <v>43</v>
      </c>
      <c r="H11" s="36">
        <v>1.031</v>
      </c>
    </row>
    <row r="12" spans="1:8" ht="16.5">
      <c r="A12" s="35">
        <v>44</v>
      </c>
      <c r="B12" s="36">
        <v>2.632</v>
      </c>
      <c r="C12" s="36">
        <v>2.61</v>
      </c>
      <c r="D12" s="36">
        <v>2.589</v>
      </c>
      <c r="E12" s="36">
        <v>2.567</v>
      </c>
      <c r="G12" s="33">
        <v>44</v>
      </c>
      <c r="H12" s="36">
        <v>1.043</v>
      </c>
    </row>
    <row r="13" spans="1:8" ht="16.5">
      <c r="A13" s="35">
        <v>45</v>
      </c>
      <c r="B13" s="36">
        <v>2.545</v>
      </c>
      <c r="C13" s="36">
        <v>2.523</v>
      </c>
      <c r="D13" s="36">
        <v>2.503</v>
      </c>
      <c r="E13" s="36">
        <v>2.483</v>
      </c>
      <c r="G13" s="33">
        <v>45</v>
      </c>
      <c r="H13" s="36">
        <v>1.055</v>
      </c>
    </row>
    <row r="14" spans="1:8" ht="16.5">
      <c r="A14" s="35">
        <v>46</v>
      </c>
      <c r="B14" s="36">
        <v>2.463</v>
      </c>
      <c r="C14" s="36">
        <v>2.443</v>
      </c>
      <c r="D14" s="36">
        <v>2.424</v>
      </c>
      <c r="E14" s="36">
        <v>2.405</v>
      </c>
      <c r="G14" s="33">
        <v>46</v>
      </c>
      <c r="H14" s="36">
        <v>1.068</v>
      </c>
    </row>
    <row r="15" spans="1:8" ht="16.5">
      <c r="A15" s="35">
        <v>47</v>
      </c>
      <c r="B15" s="36">
        <v>2.387</v>
      </c>
      <c r="C15" s="36">
        <v>2.369</v>
      </c>
      <c r="D15" s="36">
        <v>2.351</v>
      </c>
      <c r="E15" s="36">
        <v>2.331</v>
      </c>
      <c r="G15" s="33">
        <v>47</v>
      </c>
      <c r="H15" s="36">
        <v>1.082</v>
      </c>
    </row>
    <row r="16" spans="1:8" ht="16.5">
      <c r="A16" s="35">
        <v>48</v>
      </c>
      <c r="B16" s="36">
        <v>2.315</v>
      </c>
      <c r="C16" s="36">
        <v>2.297</v>
      </c>
      <c r="D16" s="36">
        <v>2.28</v>
      </c>
      <c r="E16" s="36">
        <v>2.263</v>
      </c>
      <c r="G16" s="33">
        <v>48</v>
      </c>
      <c r="H16" s="36">
        <v>1.097</v>
      </c>
    </row>
    <row r="17" spans="1:8" ht="16.5">
      <c r="A17" s="35">
        <v>49</v>
      </c>
      <c r="B17" s="36">
        <v>2.247</v>
      </c>
      <c r="C17" s="36">
        <v>2.231</v>
      </c>
      <c r="D17" s="36">
        <v>2.216</v>
      </c>
      <c r="E17" s="36">
        <v>2.202</v>
      </c>
      <c r="G17" s="33">
        <v>49</v>
      </c>
      <c r="H17" s="36">
        <v>1.113</v>
      </c>
    </row>
    <row r="18" spans="1:8" ht="16.5">
      <c r="A18" s="35">
        <v>50</v>
      </c>
      <c r="B18" s="36">
        <v>2.188</v>
      </c>
      <c r="C18" s="36">
        <v>2.174</v>
      </c>
      <c r="D18" s="36">
        <v>2.16</v>
      </c>
      <c r="E18" s="36">
        <v>2.146</v>
      </c>
      <c r="G18" s="33">
        <v>50</v>
      </c>
      <c r="H18" s="36">
        <v>1.13</v>
      </c>
    </row>
    <row r="19" spans="1:8" ht="16.5">
      <c r="A19" s="35">
        <v>51</v>
      </c>
      <c r="B19" s="36">
        <v>2.132</v>
      </c>
      <c r="C19" s="36">
        <v>2.119</v>
      </c>
      <c r="D19" s="36">
        <v>2.105</v>
      </c>
      <c r="E19" s="36">
        <v>2.092</v>
      </c>
      <c r="G19" s="33">
        <v>51</v>
      </c>
      <c r="H19" s="36">
        <v>1.147</v>
      </c>
    </row>
    <row r="20" spans="1:8" ht="16.5">
      <c r="A20" s="35">
        <v>52</v>
      </c>
      <c r="B20" s="36">
        <v>2.079</v>
      </c>
      <c r="C20" s="36">
        <v>2.066</v>
      </c>
      <c r="D20" s="36">
        <v>2.053</v>
      </c>
      <c r="E20" s="36">
        <v>2.041</v>
      </c>
      <c r="G20" s="33">
        <v>52</v>
      </c>
      <c r="H20" s="36">
        <v>1.165</v>
      </c>
    </row>
    <row r="21" spans="1:8" ht="16.5">
      <c r="A21" s="35">
        <v>53</v>
      </c>
      <c r="B21" s="36">
        <v>2.028</v>
      </c>
      <c r="C21" s="36">
        <v>2.016</v>
      </c>
      <c r="D21" s="36">
        <v>2.004</v>
      </c>
      <c r="E21" s="36">
        <v>1.994</v>
      </c>
      <c r="G21" s="33">
        <v>53</v>
      </c>
      <c r="H21" s="36">
        <v>1.184</v>
      </c>
    </row>
    <row r="22" spans="1:8" ht="16.5">
      <c r="A22" s="35">
        <v>54</v>
      </c>
      <c r="B22" s="36">
        <v>1.984</v>
      </c>
      <c r="C22" s="36">
        <v>1.974</v>
      </c>
      <c r="D22" s="36">
        <v>1.963</v>
      </c>
      <c r="E22" s="36">
        <v>1.953</v>
      </c>
      <c r="G22" s="33">
        <v>54</v>
      </c>
      <c r="H22" s="36">
        <v>1.204</v>
      </c>
    </row>
    <row r="23" spans="1:8" ht="16.5">
      <c r="A23" s="35">
        <v>55</v>
      </c>
      <c r="B23" s="36">
        <v>1.942</v>
      </c>
      <c r="C23" s="36">
        <v>1.932</v>
      </c>
      <c r="D23" s="36">
        <v>1.923</v>
      </c>
      <c r="E23" s="36">
        <v>1.914</v>
      </c>
      <c r="G23" s="33">
        <v>55</v>
      </c>
      <c r="H23" s="36">
        <v>1.225</v>
      </c>
    </row>
    <row r="24" spans="1:8" ht="16.5">
      <c r="A24" s="35">
        <v>56</v>
      </c>
      <c r="B24" s="36">
        <v>1.905</v>
      </c>
      <c r="C24" s="36">
        <v>1.896</v>
      </c>
      <c r="D24" s="36">
        <v>1.887</v>
      </c>
      <c r="E24" s="36">
        <v>1.878</v>
      </c>
      <c r="G24" s="33">
        <v>56</v>
      </c>
      <c r="H24" s="36">
        <v>1.246</v>
      </c>
    </row>
    <row r="25" spans="1:8" ht="16.5">
      <c r="A25" s="35">
        <v>57</v>
      </c>
      <c r="B25" s="36">
        <v>1.869</v>
      </c>
      <c r="C25" s="36">
        <v>1.86</v>
      </c>
      <c r="D25" s="36">
        <v>1.852</v>
      </c>
      <c r="E25" s="36">
        <v>1.845</v>
      </c>
      <c r="G25" s="33">
        <v>57</v>
      </c>
      <c r="H25" s="36">
        <v>1.268</v>
      </c>
    </row>
    <row r="26" spans="1:8" ht="16.5">
      <c r="A26" s="35">
        <v>58</v>
      </c>
      <c r="B26" s="36">
        <v>1.838</v>
      </c>
      <c r="C26" s="36">
        <v>1.83</v>
      </c>
      <c r="D26" s="36">
        <v>1.822</v>
      </c>
      <c r="E26" s="36">
        <v>1.815</v>
      </c>
      <c r="G26" s="33">
        <v>58</v>
      </c>
      <c r="H26" s="36">
        <v>1.291</v>
      </c>
    </row>
    <row r="27" spans="1:8" ht="16.5">
      <c r="A27" s="35">
        <v>59</v>
      </c>
      <c r="B27" s="36">
        <v>1.808</v>
      </c>
      <c r="C27" s="36">
        <v>1.802</v>
      </c>
      <c r="D27" s="36">
        <v>1.795</v>
      </c>
      <c r="E27" s="36">
        <v>1.789</v>
      </c>
      <c r="G27" s="33">
        <v>58</v>
      </c>
      <c r="H27" s="36">
        <v>1.113</v>
      </c>
    </row>
    <row r="28" spans="1:8" ht="16.5">
      <c r="A28" s="35">
        <v>60</v>
      </c>
      <c r="B28" s="36">
        <v>1.783</v>
      </c>
      <c r="C28" s="36">
        <v>1.776</v>
      </c>
      <c r="D28" s="36">
        <v>1.77</v>
      </c>
      <c r="E28" s="36">
        <v>1.764</v>
      </c>
      <c r="G28" s="33">
        <v>59</v>
      </c>
      <c r="H28" s="36">
        <v>1.315</v>
      </c>
    </row>
    <row r="29" spans="1:8" ht="16.5">
      <c r="A29" s="35">
        <v>61</v>
      </c>
      <c r="B29" s="36">
        <v>1.757</v>
      </c>
      <c r="C29" s="36">
        <v>1.751</v>
      </c>
      <c r="D29" s="36">
        <v>1.745</v>
      </c>
      <c r="E29" s="36">
        <v>1.74</v>
      </c>
      <c r="G29" s="33">
        <v>60</v>
      </c>
      <c r="H29" s="36">
        <v>1.34</v>
      </c>
    </row>
    <row r="30" spans="1:8" ht="16.5">
      <c r="A30" s="35">
        <v>62</v>
      </c>
      <c r="B30" s="36">
        <v>1.735</v>
      </c>
      <c r="C30" s="36">
        <v>1.73</v>
      </c>
      <c r="D30" s="36">
        <v>1.725</v>
      </c>
      <c r="E30" s="36">
        <v>1.72</v>
      </c>
      <c r="G30" s="33">
        <v>61</v>
      </c>
      <c r="H30" s="36">
        <v>1.366</v>
      </c>
    </row>
    <row r="31" spans="1:8" ht="16.5">
      <c r="A31" s="35">
        <v>63</v>
      </c>
      <c r="B31" s="36">
        <v>1.715</v>
      </c>
      <c r="C31" s="36">
        <v>1.711</v>
      </c>
      <c r="D31" s="36">
        <v>1.707</v>
      </c>
      <c r="E31" s="36">
        <v>1.703</v>
      </c>
      <c r="G31" s="33">
        <v>62</v>
      </c>
      <c r="H31" s="36">
        <v>1.393</v>
      </c>
    </row>
    <row r="32" spans="1:8" ht="16.5">
      <c r="A32" s="35">
        <v>64</v>
      </c>
      <c r="B32" s="36">
        <v>1.698</v>
      </c>
      <c r="C32" s="36">
        <v>1.694</v>
      </c>
      <c r="D32" s="36">
        <v>1.69</v>
      </c>
      <c r="E32" s="36">
        <v>1.686</v>
      </c>
      <c r="G32" s="33">
        <v>63</v>
      </c>
      <c r="H32" s="36">
        <v>1.421</v>
      </c>
    </row>
    <row r="33" spans="1:8" ht="16.5">
      <c r="A33" s="35">
        <v>65</v>
      </c>
      <c r="B33" s="36">
        <v>1.681</v>
      </c>
      <c r="C33" s="36">
        <v>1.676</v>
      </c>
      <c r="D33" s="36">
        <v>1.672</v>
      </c>
      <c r="E33" s="36">
        <v>1.668</v>
      </c>
      <c r="G33" s="33">
        <v>64</v>
      </c>
      <c r="H33" s="36">
        <v>1.45</v>
      </c>
    </row>
    <row r="34" spans="1:8" ht="16.5">
      <c r="A34" s="35">
        <v>66</v>
      </c>
      <c r="B34" s="36">
        <v>1.664</v>
      </c>
      <c r="C34" s="36">
        <v>1.66</v>
      </c>
      <c r="D34" s="36">
        <v>1.655</v>
      </c>
      <c r="E34" s="36">
        <v>1.651</v>
      </c>
      <c r="G34" s="33">
        <v>65</v>
      </c>
      <c r="H34" s="36">
        <v>1.48</v>
      </c>
    </row>
    <row r="35" spans="1:8" ht="16.5">
      <c r="A35" s="35">
        <v>67</v>
      </c>
      <c r="B35" s="36">
        <v>1.647</v>
      </c>
      <c r="C35" s="36">
        <v>1.643</v>
      </c>
      <c r="D35" s="36">
        <v>1.639</v>
      </c>
      <c r="E35" s="36">
        <v>1.634</v>
      </c>
      <c r="G35" s="33">
        <v>66</v>
      </c>
      <c r="H35" s="36">
        <v>1.511</v>
      </c>
    </row>
    <row r="36" spans="1:8" ht="16.5">
      <c r="A36" s="35">
        <v>68</v>
      </c>
      <c r="B36" s="36">
        <v>1.631</v>
      </c>
      <c r="C36" s="36">
        <v>1.627</v>
      </c>
      <c r="D36" s="36">
        <v>1.623</v>
      </c>
      <c r="E36" s="36">
        <v>1.62</v>
      </c>
      <c r="G36" s="33">
        <v>67</v>
      </c>
      <c r="H36" s="36">
        <v>1.543</v>
      </c>
    </row>
    <row r="37" spans="1:8" ht="16.5">
      <c r="A37" s="35">
        <v>69</v>
      </c>
      <c r="B37" s="36">
        <v>1.618</v>
      </c>
      <c r="C37" s="36">
        <v>1.615</v>
      </c>
      <c r="D37" s="36">
        <v>1.612</v>
      </c>
      <c r="E37" s="36">
        <v>1.608</v>
      </c>
      <c r="G37" s="33">
        <v>68</v>
      </c>
      <c r="H37" s="36">
        <v>1.576</v>
      </c>
    </row>
    <row r="38" spans="1:8" ht="16.5">
      <c r="A38" s="35">
        <v>70</v>
      </c>
      <c r="B38" s="36">
        <v>1.605</v>
      </c>
      <c r="C38" s="36">
        <v>1.601</v>
      </c>
      <c r="D38" s="36">
        <v>1.598</v>
      </c>
      <c r="E38" s="36">
        <v>1.695</v>
      </c>
      <c r="G38" s="33">
        <v>69</v>
      </c>
      <c r="H38" s="36">
        <v>1.61</v>
      </c>
    </row>
    <row r="39" spans="1:8" ht="16.5">
      <c r="A39" s="35">
        <v>71</v>
      </c>
      <c r="B39" s="36">
        <v>1.592</v>
      </c>
      <c r="C39" s="36">
        <v>1.589</v>
      </c>
      <c r="D39" s="36">
        <v>1.586</v>
      </c>
      <c r="E39" s="36">
        <v>1.583</v>
      </c>
      <c r="G39" s="33">
        <v>70</v>
      </c>
      <c r="H39" s="36">
        <v>1.645</v>
      </c>
    </row>
    <row r="40" spans="1:8" ht="16.5">
      <c r="A40" s="35">
        <v>72</v>
      </c>
      <c r="B40" s="36">
        <v>1.58</v>
      </c>
      <c r="C40" s="36">
        <v>1.577</v>
      </c>
      <c r="D40" s="36">
        <v>1.574</v>
      </c>
      <c r="E40" s="36">
        <v>1.571</v>
      </c>
      <c r="G40" s="33">
        <v>71</v>
      </c>
      <c r="H40" s="36">
        <v>1.681</v>
      </c>
    </row>
    <row r="41" spans="1:8" ht="16.5">
      <c r="A41" s="35">
        <v>73</v>
      </c>
      <c r="B41" s="36">
        <v>1.567</v>
      </c>
      <c r="C41" s="36">
        <v>1.564</v>
      </c>
      <c r="D41" s="36">
        <v>1.561</v>
      </c>
      <c r="E41" s="36">
        <v>1.558</v>
      </c>
      <c r="G41" s="33">
        <v>72</v>
      </c>
      <c r="H41" s="36">
        <v>1.718</v>
      </c>
    </row>
    <row r="42" spans="1:8" ht="16.5">
      <c r="A42" s="35">
        <v>74</v>
      </c>
      <c r="B42" s="36">
        <v>1.555</v>
      </c>
      <c r="C42" s="36">
        <v>1.552</v>
      </c>
      <c r="D42" s="36">
        <v>1.549</v>
      </c>
      <c r="E42" s="36">
        <v>1.546</v>
      </c>
      <c r="G42" s="33">
        <v>73</v>
      </c>
      <c r="H42" s="36">
        <v>1.756</v>
      </c>
    </row>
    <row r="43" spans="1:8" ht="16.5">
      <c r="A43" s="35">
        <v>75</v>
      </c>
      <c r="B43" s="36">
        <v>1.543</v>
      </c>
      <c r="C43" s="36">
        <v>1.541</v>
      </c>
      <c r="D43" s="36">
        <v>1.539</v>
      </c>
      <c r="E43" s="36">
        <v>1.536</v>
      </c>
      <c r="G43" s="33">
        <v>74</v>
      </c>
      <c r="H43" s="36">
        <v>1.795</v>
      </c>
    </row>
    <row r="44" spans="1:8" ht="16.5">
      <c r="A44" s="35">
        <v>76</v>
      </c>
      <c r="B44" s="36">
        <v>1.534</v>
      </c>
      <c r="C44" s="36">
        <v>1.531</v>
      </c>
      <c r="D44" s="36">
        <v>1.529</v>
      </c>
      <c r="E44" s="36">
        <v>1.526</v>
      </c>
      <c r="G44" s="33">
        <v>75</v>
      </c>
      <c r="H44" s="36">
        <v>1.835</v>
      </c>
    </row>
    <row r="45" spans="1:8" ht="16.5">
      <c r="A45" s="35">
        <v>77</v>
      </c>
      <c r="B45" s="36">
        <v>1.524</v>
      </c>
      <c r="C45" s="36">
        <v>1.521</v>
      </c>
      <c r="D45" s="36">
        <v>1.519</v>
      </c>
      <c r="E45" s="36">
        <v>1.517</v>
      </c>
      <c r="G45" s="33">
        <v>76</v>
      </c>
      <c r="H45" s="36">
        <v>1.876</v>
      </c>
    </row>
    <row r="46" spans="1:8" ht="16.5">
      <c r="A46" s="35">
        <v>78</v>
      </c>
      <c r="B46" s="36">
        <v>1.515</v>
      </c>
      <c r="C46" s="36">
        <v>1.512</v>
      </c>
      <c r="D46" s="36">
        <v>1.51</v>
      </c>
      <c r="E46" s="36">
        <v>1.508</v>
      </c>
      <c r="G46" s="33">
        <v>77</v>
      </c>
      <c r="H46" s="36">
        <v>1.918</v>
      </c>
    </row>
    <row r="47" spans="1:8" ht="16.5">
      <c r="A47" s="35">
        <v>79</v>
      </c>
      <c r="B47" s="36">
        <v>1.506</v>
      </c>
      <c r="C47" s="36">
        <v>1.503</v>
      </c>
      <c r="D47" s="36">
        <v>1.501</v>
      </c>
      <c r="E47" s="36">
        <v>1.499</v>
      </c>
      <c r="G47" s="33">
        <v>78</v>
      </c>
      <c r="H47" s="36">
        <v>1.961</v>
      </c>
    </row>
    <row r="48" spans="1:8" ht="16.5">
      <c r="A48" s="35">
        <v>80</v>
      </c>
      <c r="B48" s="36">
        <v>1.497</v>
      </c>
      <c r="C48" s="36">
        <v>1.494</v>
      </c>
      <c r="D48" s="36">
        <v>1.492</v>
      </c>
      <c r="E48" s="36">
        <v>1.49</v>
      </c>
      <c r="G48" s="33">
        <v>79</v>
      </c>
      <c r="H48" s="36">
        <v>2.005</v>
      </c>
    </row>
    <row r="49" spans="1:8" ht="16.5">
      <c r="A49" s="35">
        <v>81</v>
      </c>
      <c r="B49" s="36">
        <v>1.488</v>
      </c>
      <c r="C49" s="36">
        <v>1.485</v>
      </c>
      <c r="D49" s="36">
        <v>1.483</v>
      </c>
      <c r="E49" s="36">
        <v>1.481</v>
      </c>
      <c r="G49" s="33">
        <v>80</v>
      </c>
      <c r="H49" s="36">
        <v>2.05</v>
      </c>
    </row>
    <row r="50" spans="1:8" ht="16.5">
      <c r="A50" s="35">
        <v>82</v>
      </c>
      <c r="B50" s="36">
        <v>1.479</v>
      </c>
      <c r="C50" s="36">
        <v>1.477</v>
      </c>
      <c r="D50" s="36">
        <v>1.475</v>
      </c>
      <c r="E50" s="36">
        <v>1.473</v>
      </c>
      <c r="G50" s="33">
        <v>81</v>
      </c>
      <c r="H50" s="36">
        <v>2.096</v>
      </c>
    </row>
    <row r="51" spans="1:8" ht="16.5">
      <c r="A51" s="35">
        <v>83</v>
      </c>
      <c r="B51" s="36">
        <v>1.471</v>
      </c>
      <c r="C51" s="36">
        <v>1.469</v>
      </c>
      <c r="D51" s="36">
        <v>1.466</v>
      </c>
      <c r="E51" s="36">
        <v>1.464</v>
      </c>
      <c r="G51" s="33">
        <v>82</v>
      </c>
      <c r="H51" s="36">
        <v>2.143</v>
      </c>
    </row>
    <row r="52" spans="1:8" ht="16.5">
      <c r="A52" s="35">
        <v>84</v>
      </c>
      <c r="B52" s="36">
        <v>1.462</v>
      </c>
      <c r="C52" s="36">
        <v>1.46</v>
      </c>
      <c r="D52" s="36">
        <v>1.457</v>
      </c>
      <c r="E52" s="36">
        <v>1.455</v>
      </c>
      <c r="G52" s="33">
        <v>83</v>
      </c>
      <c r="H52" s="36">
        <v>2.19</v>
      </c>
    </row>
    <row r="53" spans="1:8" ht="16.5">
      <c r="A53" s="35">
        <v>85</v>
      </c>
      <c r="B53" s="36">
        <v>1.453</v>
      </c>
      <c r="C53" s="36">
        <v>1.451</v>
      </c>
      <c r="D53" s="36">
        <v>1.449</v>
      </c>
      <c r="E53" s="36">
        <v>1.447</v>
      </c>
      <c r="G53" s="33">
        <v>84</v>
      </c>
      <c r="H53" s="36">
        <v>2.238</v>
      </c>
    </row>
    <row r="54" spans="1:8" ht="16.5">
      <c r="A54" s="35">
        <v>86</v>
      </c>
      <c r="B54" s="36">
        <v>1.445</v>
      </c>
      <c r="C54" s="36">
        <v>1.443</v>
      </c>
      <c r="D54" s="36">
        <v>1.442</v>
      </c>
      <c r="E54" s="36">
        <v>1.44</v>
      </c>
      <c r="G54" s="33">
        <v>85</v>
      </c>
      <c r="H54" s="36">
        <v>2.287</v>
      </c>
    </row>
    <row r="55" spans="1:8" ht="16.5">
      <c r="A55" s="35">
        <v>87</v>
      </c>
      <c r="B55" s="36">
        <v>1.439</v>
      </c>
      <c r="C55" s="36">
        <v>1.437</v>
      </c>
      <c r="D55" s="36">
        <v>1.436</v>
      </c>
      <c r="E55" s="36">
        <v>1.434</v>
      </c>
      <c r="G55" s="33">
        <v>86</v>
      </c>
      <c r="H55" s="36">
        <v>2.337</v>
      </c>
    </row>
    <row r="56" spans="1:8" ht="16.5">
      <c r="A56" s="35">
        <v>88</v>
      </c>
      <c r="B56" s="36">
        <v>1.433</v>
      </c>
      <c r="C56" s="36">
        <v>1.431</v>
      </c>
      <c r="D56" s="36">
        <v>1.429</v>
      </c>
      <c r="E56" s="36">
        <v>1.428</v>
      </c>
      <c r="G56" s="33">
        <v>87</v>
      </c>
      <c r="H56" s="36">
        <v>2.388</v>
      </c>
    </row>
    <row r="57" spans="1:8" ht="16.5">
      <c r="A57" s="35">
        <v>89</v>
      </c>
      <c r="B57" s="36">
        <v>1.427</v>
      </c>
      <c r="C57" s="36">
        <v>1.425</v>
      </c>
      <c r="D57" s="36">
        <v>1.424</v>
      </c>
      <c r="E57" s="36">
        <v>1.422</v>
      </c>
      <c r="G57" s="33">
        <v>88</v>
      </c>
      <c r="H57" s="36">
        <v>2.44</v>
      </c>
    </row>
    <row r="58" spans="1:8" ht="16.5">
      <c r="A58" s="35">
        <v>90</v>
      </c>
      <c r="B58" s="36">
        <v>1.42</v>
      </c>
      <c r="C58" s="36">
        <v>1.418</v>
      </c>
      <c r="D58" s="36">
        <v>1.417</v>
      </c>
      <c r="E58" s="36">
        <v>1.415</v>
      </c>
      <c r="G58" s="33">
        <v>89</v>
      </c>
      <c r="H58" s="36">
        <v>2.494</v>
      </c>
    </row>
    <row r="59" spans="1:8" ht="16.5">
      <c r="A59" s="35">
        <v>91</v>
      </c>
      <c r="B59" s="36">
        <v>1.414</v>
      </c>
      <c r="C59" s="36">
        <v>1.412</v>
      </c>
      <c r="D59" s="36">
        <v>1.411</v>
      </c>
      <c r="E59" s="36">
        <v>1.409</v>
      </c>
      <c r="G59" s="33">
        <v>90</v>
      </c>
      <c r="H59" s="36">
        <v>2.549</v>
      </c>
    </row>
    <row r="60" spans="1:5" ht="16.5">
      <c r="A60" s="35">
        <v>92</v>
      </c>
      <c r="B60" s="36">
        <v>1.408</v>
      </c>
      <c r="C60" s="36">
        <v>1.407</v>
      </c>
      <c r="D60" s="36">
        <v>1.405</v>
      </c>
      <c r="E60" s="36">
        <v>1.404</v>
      </c>
    </row>
    <row r="61" spans="1:5" ht="16.5">
      <c r="A61" s="35">
        <v>93</v>
      </c>
      <c r="B61" s="36">
        <v>1.403</v>
      </c>
      <c r="C61" s="36">
        <v>1.401</v>
      </c>
      <c r="D61" s="36">
        <v>1.4</v>
      </c>
      <c r="E61" s="36">
        <v>1.398</v>
      </c>
    </row>
    <row r="62" spans="1:5" ht="16.5">
      <c r="A62" s="35">
        <v>94</v>
      </c>
      <c r="B62" s="36">
        <v>1.397</v>
      </c>
      <c r="C62" s="36">
        <v>1.395</v>
      </c>
      <c r="D62" s="36">
        <v>1.394</v>
      </c>
      <c r="E62" s="36">
        <v>1.392</v>
      </c>
    </row>
    <row r="63" spans="1:5" ht="16.5">
      <c r="A63" s="35">
        <v>95</v>
      </c>
      <c r="B63" s="36">
        <v>1.391</v>
      </c>
      <c r="C63" s="36">
        <v>1.389</v>
      </c>
      <c r="D63" s="36">
        <v>1.388</v>
      </c>
      <c r="E63" s="36">
        <v>1.386</v>
      </c>
    </row>
    <row r="64" spans="1:5" ht="16.5">
      <c r="A64" s="35">
        <v>96</v>
      </c>
      <c r="B64" s="36">
        <v>1.385</v>
      </c>
      <c r="C64" s="36">
        <v>1.383</v>
      </c>
      <c r="D64" s="36">
        <v>1.382</v>
      </c>
      <c r="E64" s="36">
        <v>1.38</v>
      </c>
    </row>
    <row r="65" spans="1:5" ht="16.5">
      <c r="A65" s="35">
        <v>97</v>
      </c>
      <c r="B65" s="36">
        <v>1.379</v>
      </c>
      <c r="C65" s="36">
        <v>1.377</v>
      </c>
      <c r="D65" s="36">
        <v>1.376</v>
      </c>
      <c r="E65" s="36">
        <v>1.375</v>
      </c>
    </row>
    <row r="66" spans="1:5" ht="16.5">
      <c r="A66" s="35">
        <v>98</v>
      </c>
      <c r="B66" s="36">
        <v>1.373</v>
      </c>
      <c r="C66" s="36">
        <v>1.373</v>
      </c>
      <c r="D66" s="36">
        <v>1.371</v>
      </c>
      <c r="E66" s="36">
        <v>1.37</v>
      </c>
    </row>
    <row r="67" spans="1:5" ht="16.5">
      <c r="A67" s="35">
        <v>99</v>
      </c>
      <c r="B67" s="36">
        <v>1.368</v>
      </c>
      <c r="C67" s="36">
        <v>1.366</v>
      </c>
      <c r="D67" s="36">
        <v>1.365</v>
      </c>
      <c r="E67" s="36">
        <v>1.364</v>
      </c>
    </row>
    <row r="68" spans="1:5" ht="16.5">
      <c r="A68" s="35">
        <v>100</v>
      </c>
      <c r="B68" s="36">
        <v>1.362</v>
      </c>
      <c r="C68" s="36">
        <v>1.361</v>
      </c>
      <c r="D68" s="36">
        <v>1.36</v>
      </c>
      <c r="E68" s="36">
        <v>1.359</v>
      </c>
    </row>
    <row r="69" spans="1:5" ht="16.5">
      <c r="A69" s="35">
        <v>101</v>
      </c>
      <c r="B69" s="36">
        <v>1.359</v>
      </c>
      <c r="C69" s="36">
        <v>1.358</v>
      </c>
      <c r="D69" s="36">
        <v>1.357</v>
      </c>
      <c r="E69" s="36">
        <v>1.356</v>
      </c>
    </row>
    <row r="70" spans="1:5" ht="16.5">
      <c r="A70" s="35">
        <v>102</v>
      </c>
      <c r="B70" s="36">
        <v>1.355</v>
      </c>
      <c r="C70" s="36">
        <v>1.354</v>
      </c>
      <c r="D70" s="36">
        <v>1.353</v>
      </c>
      <c r="E70" s="36">
        <v>1.352</v>
      </c>
    </row>
    <row r="71" spans="1:5" ht="16.5">
      <c r="A71" s="35">
        <v>103</v>
      </c>
      <c r="B71" s="36">
        <v>1.351</v>
      </c>
      <c r="C71" s="36">
        <v>1.35</v>
      </c>
      <c r="D71" s="36">
        <v>1.349</v>
      </c>
      <c r="E71" s="36">
        <v>1.348</v>
      </c>
    </row>
    <row r="72" spans="1:5" ht="16.5">
      <c r="A72" s="35">
        <v>104</v>
      </c>
      <c r="B72" s="36">
        <v>1.348</v>
      </c>
      <c r="C72" s="36">
        <v>1.347</v>
      </c>
      <c r="D72" s="36">
        <v>1.346</v>
      </c>
      <c r="E72" s="36">
        <v>1.345</v>
      </c>
    </row>
    <row r="73" spans="1:5" ht="16.5">
      <c r="A73" s="35">
        <v>105</v>
      </c>
      <c r="B73" s="36">
        <v>1.344</v>
      </c>
      <c r="C73" s="36">
        <v>1.343</v>
      </c>
      <c r="D73" s="36">
        <v>1.342</v>
      </c>
      <c r="E73" s="36">
        <v>1.341</v>
      </c>
    </row>
    <row r="74" spans="1:5" ht="16.5">
      <c r="A74" s="35">
        <v>106</v>
      </c>
      <c r="B74" s="36">
        <v>1.34</v>
      </c>
      <c r="C74" s="36">
        <v>1.339</v>
      </c>
      <c r="D74" s="36">
        <v>1.338</v>
      </c>
      <c r="E74" s="36">
        <v>1.338</v>
      </c>
    </row>
    <row r="75" spans="1:5" ht="16.5">
      <c r="A75" s="35">
        <v>107</v>
      </c>
      <c r="B75" s="36">
        <v>1.337</v>
      </c>
      <c r="C75" s="36">
        <v>1.336</v>
      </c>
      <c r="D75" s="36">
        <v>1.335</v>
      </c>
      <c r="E75" s="36">
        <v>1.334</v>
      </c>
    </row>
    <row r="76" spans="1:5" ht="16.5">
      <c r="A76" s="35">
        <v>108</v>
      </c>
      <c r="B76" s="36">
        <v>1.333</v>
      </c>
      <c r="C76" s="36">
        <v>1.332</v>
      </c>
      <c r="D76" s="36">
        <v>1.331</v>
      </c>
      <c r="E76" s="36">
        <v>1.331</v>
      </c>
    </row>
    <row r="77" spans="1:5" ht="16.5">
      <c r="A77" s="35">
        <v>109</v>
      </c>
      <c r="B77" s="36">
        <v>1.33</v>
      </c>
      <c r="C77" s="36">
        <v>1.329</v>
      </c>
      <c r="D77" s="36">
        <v>1.328</v>
      </c>
      <c r="E77" s="36">
        <v>1.327</v>
      </c>
    </row>
    <row r="78" spans="1:5" ht="16.5">
      <c r="A78" s="35">
        <v>110</v>
      </c>
      <c r="B78" s="36">
        <v>1.326</v>
      </c>
      <c r="C78" s="36">
        <v>1.325</v>
      </c>
      <c r="D78" s="36">
        <v>1.324</v>
      </c>
      <c r="E78" s="36">
        <v>1.323</v>
      </c>
    </row>
    <row r="79" spans="1:5" ht="16.5">
      <c r="A79" s="35">
        <v>111</v>
      </c>
      <c r="B79" s="36">
        <v>1.323</v>
      </c>
      <c r="C79" s="36">
        <v>1.322</v>
      </c>
      <c r="D79" s="36">
        <v>1.321</v>
      </c>
      <c r="E79" s="36">
        <v>1.32</v>
      </c>
    </row>
    <row r="80" spans="1:5" ht="16.5">
      <c r="A80" s="35">
        <v>112</v>
      </c>
      <c r="B80" s="36">
        <v>1.319</v>
      </c>
      <c r="C80" s="36">
        <v>1.319</v>
      </c>
      <c r="D80" s="36">
        <v>1.318</v>
      </c>
      <c r="E80" s="36">
        <v>1.318</v>
      </c>
    </row>
    <row r="81" spans="1:5" ht="16.5">
      <c r="A81" s="35">
        <v>113</v>
      </c>
      <c r="B81" s="36">
        <v>1.318</v>
      </c>
      <c r="C81" s="36">
        <v>1.318</v>
      </c>
      <c r="D81" s="36">
        <v>1.317</v>
      </c>
      <c r="E81" s="36">
        <v>1.317</v>
      </c>
    </row>
    <row r="82" spans="1:5" ht="16.5">
      <c r="A82" s="35">
        <v>114</v>
      </c>
      <c r="B82" s="36">
        <v>1.316</v>
      </c>
      <c r="C82" s="36">
        <v>1.316</v>
      </c>
      <c r="D82" s="36">
        <v>1.315</v>
      </c>
      <c r="E82" s="36">
        <v>1.315</v>
      </c>
    </row>
    <row r="83" spans="1:5" ht="16.5">
      <c r="A83" s="35">
        <v>115</v>
      </c>
      <c r="B83" s="36">
        <v>1.314</v>
      </c>
      <c r="C83" s="36">
        <v>1.314</v>
      </c>
      <c r="D83" s="36">
        <v>1.313</v>
      </c>
      <c r="E83" s="36">
        <v>1.313</v>
      </c>
    </row>
    <row r="84" spans="1:5" ht="16.5">
      <c r="A84" s="35">
        <v>116</v>
      </c>
      <c r="B84" s="36">
        <v>1.312</v>
      </c>
      <c r="C84" s="36">
        <v>1.312</v>
      </c>
      <c r="D84" s="36">
        <v>1.311</v>
      </c>
      <c r="E84" s="36">
        <v>1.311</v>
      </c>
    </row>
    <row r="85" spans="1:5" ht="16.5">
      <c r="A85" s="35">
        <v>117</v>
      </c>
      <c r="B85" s="36">
        <v>1.31</v>
      </c>
      <c r="C85" s="36">
        <v>1.31</v>
      </c>
      <c r="D85" s="36">
        <v>1.309</v>
      </c>
      <c r="E85" s="36">
        <v>1.309</v>
      </c>
    </row>
    <row r="86" spans="1:5" ht="16.5">
      <c r="A86" s="35">
        <v>118</v>
      </c>
      <c r="B86" s="36">
        <v>1.309</v>
      </c>
      <c r="C86" s="36">
        <v>1.308</v>
      </c>
      <c r="D86" s="36">
        <v>1.308</v>
      </c>
      <c r="E86" s="36">
        <v>1.307</v>
      </c>
    </row>
    <row r="87" spans="1:5" ht="16.5">
      <c r="A87" s="35">
        <v>119</v>
      </c>
      <c r="B87" s="36">
        <v>1.307</v>
      </c>
      <c r="C87" s="36">
        <v>1.307</v>
      </c>
      <c r="D87" s="36">
        <v>1.306</v>
      </c>
      <c r="E87" s="36">
        <v>1.306</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K133"/>
  <sheetViews>
    <sheetView zoomScalePageLayoutView="0" workbookViewId="0" topLeftCell="A14">
      <selection activeCell="I20" sqref="I20"/>
    </sheetView>
  </sheetViews>
  <sheetFormatPr defaultColWidth="11.421875" defaultRowHeight="15"/>
  <cols>
    <col min="1" max="16384" width="11.421875" style="24" customWidth="1"/>
  </cols>
  <sheetData>
    <row r="1" spans="1:11" ht="18.75">
      <c r="A1" s="23" t="s">
        <v>47</v>
      </c>
      <c r="I1" s="25" t="s">
        <v>48</v>
      </c>
      <c r="J1" s="26"/>
      <c r="K1" s="27"/>
    </row>
    <row r="2" spans="1:11" ht="16.5">
      <c r="A2" s="28" t="s">
        <v>49</v>
      </c>
      <c r="B2" s="29">
        <v>67.5</v>
      </c>
      <c r="C2" s="28" t="s">
        <v>50</v>
      </c>
      <c r="D2" s="30">
        <v>55</v>
      </c>
      <c r="I2" s="31">
        <f>MOD(B2,1)</f>
        <v>0.5</v>
      </c>
      <c r="J2" s="26"/>
      <c r="K2" s="27"/>
    </row>
    <row r="3" spans="2:3" ht="16.5">
      <c r="B3" s="28" t="s">
        <v>51</v>
      </c>
      <c r="C3" s="29">
        <v>852</v>
      </c>
    </row>
    <row r="4" spans="2:3" ht="16.5">
      <c r="B4" s="28" t="s">
        <v>52</v>
      </c>
      <c r="C4" s="47">
        <f>VLOOKUP(B2,A8:E133,IF(I2&lt;0.25,2,IF(I2&lt;0.5,3,IF(I2&lt;0.75,4,5))))</f>
        <v>1.237</v>
      </c>
    </row>
    <row r="5" spans="2:3" ht="16.5">
      <c r="B5" s="28" t="s">
        <v>53</v>
      </c>
      <c r="C5" s="47">
        <f>IF(D2&lt;40,1,VLOOKUP(D2,G8:H59,2))</f>
        <v>1.225</v>
      </c>
    </row>
    <row r="6" spans="2:7" ht="18.75">
      <c r="B6" s="28" t="s">
        <v>54</v>
      </c>
      <c r="C6" s="32">
        <f>2.5*TRUNC(C3/2.5,0)*C4*C5</f>
        <v>1288.0262500000001</v>
      </c>
      <c r="G6" s="23" t="s">
        <v>55</v>
      </c>
    </row>
    <row r="7" spans="1:8" ht="16.5">
      <c r="A7" s="33" t="s">
        <v>56</v>
      </c>
      <c r="B7" s="34">
        <v>0</v>
      </c>
      <c r="C7" s="34">
        <v>0.25</v>
      </c>
      <c r="D7" s="34">
        <v>0.5</v>
      </c>
      <c r="E7" s="34">
        <v>0.75</v>
      </c>
      <c r="G7" s="33" t="s">
        <v>57</v>
      </c>
      <c r="H7" s="33" t="s">
        <v>58</v>
      </c>
    </row>
    <row r="8" spans="1:8" ht="16.5">
      <c r="A8" s="35">
        <v>50</v>
      </c>
      <c r="B8" s="36">
        <v>1.955</v>
      </c>
      <c r="C8" s="36">
        <v>1.937</v>
      </c>
      <c r="D8" s="36">
        <v>1.92</v>
      </c>
      <c r="E8" s="36">
        <v>1.902</v>
      </c>
      <c r="G8" s="33">
        <v>40</v>
      </c>
      <c r="H8" s="36">
        <v>1</v>
      </c>
    </row>
    <row r="9" spans="1:8" ht="16.5">
      <c r="A9" s="35">
        <v>51</v>
      </c>
      <c r="B9" s="36">
        <v>1.885</v>
      </c>
      <c r="C9" s="36">
        <v>1.867</v>
      </c>
      <c r="D9" s="36">
        <v>1.851</v>
      </c>
      <c r="E9" s="36">
        <v>1.835</v>
      </c>
      <c r="G9" s="33">
        <v>41</v>
      </c>
      <c r="H9" s="36">
        <v>1.01</v>
      </c>
    </row>
    <row r="10" spans="1:8" ht="16.5">
      <c r="A10" s="35">
        <v>52</v>
      </c>
      <c r="B10" s="36">
        <v>1.818</v>
      </c>
      <c r="C10" s="36">
        <v>1.803</v>
      </c>
      <c r="D10" s="36">
        <v>1.788</v>
      </c>
      <c r="E10" s="36">
        <v>1.773</v>
      </c>
      <c r="G10" s="33">
        <v>42</v>
      </c>
      <c r="H10" s="36">
        <v>1.02</v>
      </c>
    </row>
    <row r="11" spans="1:8" ht="16.5">
      <c r="A11" s="35">
        <v>53</v>
      </c>
      <c r="B11" s="36">
        <v>1.758</v>
      </c>
      <c r="C11" s="36">
        <v>1.743</v>
      </c>
      <c r="D11" s="36">
        <v>1.727</v>
      </c>
      <c r="E11" s="36">
        <v>1.712</v>
      </c>
      <c r="G11" s="33">
        <v>43</v>
      </c>
      <c r="H11" s="36">
        <v>1.031</v>
      </c>
    </row>
    <row r="12" spans="1:8" ht="16.5">
      <c r="A12" s="35">
        <v>54</v>
      </c>
      <c r="B12" s="36">
        <v>1.696</v>
      </c>
      <c r="C12" s="36">
        <v>1.682</v>
      </c>
      <c r="D12" s="36">
        <v>1.667</v>
      </c>
      <c r="E12" s="36">
        <v>1.655</v>
      </c>
      <c r="G12" s="33">
        <v>44</v>
      </c>
      <c r="H12" s="36">
        <v>1.043</v>
      </c>
    </row>
    <row r="13" spans="1:8" ht="16.5">
      <c r="A13" s="35">
        <v>55</v>
      </c>
      <c r="B13" s="36">
        <v>1.642</v>
      </c>
      <c r="C13" s="36">
        <v>1.63</v>
      </c>
      <c r="D13" s="36">
        <v>1.617</v>
      </c>
      <c r="E13" s="36">
        <v>1.605</v>
      </c>
      <c r="G13" s="33">
        <v>45</v>
      </c>
      <c r="H13" s="36">
        <v>1.055</v>
      </c>
    </row>
    <row r="14" spans="1:8" ht="16.5">
      <c r="A14" s="35">
        <v>56</v>
      </c>
      <c r="B14" s="36">
        <v>1.593</v>
      </c>
      <c r="C14" s="36">
        <v>1.58</v>
      </c>
      <c r="D14" s="36">
        <v>1.568</v>
      </c>
      <c r="E14" s="36">
        <v>1.555</v>
      </c>
      <c r="G14" s="33">
        <v>46</v>
      </c>
      <c r="H14" s="36">
        <v>1.068</v>
      </c>
    </row>
    <row r="15" spans="1:8" ht="16.5">
      <c r="A15" s="35">
        <v>57</v>
      </c>
      <c r="B15" s="36">
        <v>1.543</v>
      </c>
      <c r="C15" s="36">
        <v>1.531</v>
      </c>
      <c r="D15" s="36">
        <v>1.518</v>
      </c>
      <c r="E15" s="36">
        <v>1.506</v>
      </c>
      <c r="G15" s="33">
        <v>47</v>
      </c>
      <c r="H15" s="36">
        <v>1.082</v>
      </c>
    </row>
    <row r="16" spans="1:8" ht="16.5">
      <c r="A16" s="35">
        <v>58</v>
      </c>
      <c r="B16" s="36">
        <v>1.46</v>
      </c>
      <c r="C16" s="36">
        <v>1.451</v>
      </c>
      <c r="D16" s="36">
        <v>1.478</v>
      </c>
      <c r="E16" s="36">
        <v>1.469</v>
      </c>
      <c r="G16" s="33">
        <v>48</v>
      </c>
      <c r="H16" s="36">
        <v>1.097</v>
      </c>
    </row>
    <row r="17" spans="1:8" ht="16.5">
      <c r="A17" s="35">
        <v>59</v>
      </c>
      <c r="B17" s="36">
        <v>1.46</v>
      </c>
      <c r="C17" s="36">
        <v>1.451</v>
      </c>
      <c r="D17" s="36">
        <v>1.442</v>
      </c>
      <c r="E17" s="36">
        <v>1.432</v>
      </c>
      <c r="G17" s="33">
        <v>49</v>
      </c>
      <c r="H17" s="36">
        <v>1.113</v>
      </c>
    </row>
    <row r="18" spans="1:8" ht="16.5">
      <c r="A18" s="35">
        <v>60</v>
      </c>
      <c r="B18" s="36">
        <v>1.423</v>
      </c>
      <c r="C18" s="36">
        <v>1.414</v>
      </c>
      <c r="D18" s="36">
        <v>1.405</v>
      </c>
      <c r="E18" s="36">
        <v>1.398</v>
      </c>
      <c r="G18" s="33">
        <v>50</v>
      </c>
      <c r="H18" s="36">
        <v>1.13</v>
      </c>
    </row>
    <row r="19" spans="1:8" ht="16.5">
      <c r="A19" s="35">
        <v>61</v>
      </c>
      <c r="B19" s="36">
        <v>1.391</v>
      </c>
      <c r="C19" s="36">
        <v>1.384</v>
      </c>
      <c r="D19" s="36">
        <v>1.377</v>
      </c>
      <c r="E19" s="36">
        <v>1.371</v>
      </c>
      <c r="G19" s="33">
        <v>51</v>
      </c>
      <c r="H19" s="36">
        <v>1.147</v>
      </c>
    </row>
    <row r="20" spans="1:8" ht="16.5">
      <c r="A20" s="35">
        <v>62</v>
      </c>
      <c r="B20" s="36">
        <v>1.364</v>
      </c>
      <c r="C20" s="36">
        <v>1.357</v>
      </c>
      <c r="D20" s="36">
        <v>1.35</v>
      </c>
      <c r="E20" s="36">
        <v>1.343</v>
      </c>
      <c r="G20" s="33">
        <v>52</v>
      </c>
      <c r="H20" s="36">
        <v>1.165</v>
      </c>
    </row>
    <row r="21" spans="1:8" ht="16.5">
      <c r="A21" s="35">
        <v>63</v>
      </c>
      <c r="B21" s="36">
        <v>1.336</v>
      </c>
      <c r="C21" s="36">
        <v>1.329</v>
      </c>
      <c r="D21" s="36">
        <v>1.322</v>
      </c>
      <c r="E21" s="36">
        <v>1.317</v>
      </c>
      <c r="G21" s="33">
        <v>53</v>
      </c>
      <c r="H21" s="36">
        <v>1.184</v>
      </c>
    </row>
    <row r="22" spans="1:8" ht="16.5">
      <c r="A22" s="35">
        <v>64</v>
      </c>
      <c r="B22" s="36">
        <v>1.311</v>
      </c>
      <c r="C22" s="36">
        <v>1.306</v>
      </c>
      <c r="D22" s="36">
        <v>1.3</v>
      </c>
      <c r="E22" s="36">
        <v>1.295</v>
      </c>
      <c r="G22" s="33">
        <v>54</v>
      </c>
      <c r="H22" s="36">
        <v>1.204</v>
      </c>
    </row>
    <row r="23" spans="1:8" ht="16.5">
      <c r="A23" s="35">
        <v>65</v>
      </c>
      <c r="B23" s="36">
        <v>1.29</v>
      </c>
      <c r="C23" s="36">
        <v>1.284</v>
      </c>
      <c r="D23" s="36">
        <v>1.279</v>
      </c>
      <c r="E23" s="36">
        <v>1.273</v>
      </c>
      <c r="G23" s="33">
        <v>55</v>
      </c>
      <c r="H23" s="36">
        <v>1.225</v>
      </c>
    </row>
    <row r="24" spans="1:8" ht="16.5">
      <c r="A24" s="35">
        <v>66</v>
      </c>
      <c r="B24" s="36">
        <v>1.268</v>
      </c>
      <c r="C24" s="36">
        <v>1.263</v>
      </c>
      <c r="D24" s="36">
        <v>1.257</v>
      </c>
      <c r="E24" s="36">
        <v>1.252</v>
      </c>
      <c r="G24" s="33">
        <v>56</v>
      </c>
      <c r="H24" s="36">
        <v>1.246</v>
      </c>
    </row>
    <row r="25" spans="1:8" ht="16.5">
      <c r="A25" s="35">
        <v>67</v>
      </c>
      <c r="B25" s="36">
        <v>1.246</v>
      </c>
      <c r="C25" s="36">
        <v>1.242</v>
      </c>
      <c r="D25" s="36">
        <v>1.237</v>
      </c>
      <c r="E25" s="36">
        <v>1.233</v>
      </c>
      <c r="G25" s="33">
        <v>57</v>
      </c>
      <c r="H25" s="36">
        <v>1.268</v>
      </c>
    </row>
    <row r="26" spans="1:8" ht="16.5">
      <c r="A26" s="35">
        <v>68</v>
      </c>
      <c r="B26" s="36">
        <v>1.228</v>
      </c>
      <c r="C26" s="36">
        <v>1.224</v>
      </c>
      <c r="D26" s="36">
        <v>1.219</v>
      </c>
      <c r="E26" s="36">
        <v>1.215</v>
      </c>
      <c r="G26" s="33">
        <v>58</v>
      </c>
      <c r="H26" s="36">
        <v>1.291</v>
      </c>
    </row>
    <row r="27" spans="1:8" ht="16.5">
      <c r="A27" s="35">
        <v>69</v>
      </c>
      <c r="B27" s="36">
        <v>1.21</v>
      </c>
      <c r="C27" s="36">
        <v>1.206</v>
      </c>
      <c r="D27" s="36">
        <v>1.202</v>
      </c>
      <c r="E27" s="36">
        <v>1.198</v>
      </c>
      <c r="G27" s="33">
        <v>58</v>
      </c>
      <c r="H27" s="36">
        <v>1.113</v>
      </c>
    </row>
    <row r="28" spans="1:8" ht="16.5">
      <c r="A28" s="35">
        <v>70</v>
      </c>
      <c r="B28" s="36">
        <v>1.194</v>
      </c>
      <c r="C28" s="36">
        <v>1.19</v>
      </c>
      <c r="D28" s="36">
        <v>1.186</v>
      </c>
      <c r="E28" s="36">
        <v>1.182</v>
      </c>
      <c r="G28" s="33">
        <v>59</v>
      </c>
      <c r="H28" s="36">
        <v>1.315</v>
      </c>
    </row>
    <row r="29" spans="1:8" ht="16.5">
      <c r="A29" s="35">
        <v>71</v>
      </c>
      <c r="B29" s="36">
        <v>1.178</v>
      </c>
      <c r="C29" s="36">
        <v>1.174</v>
      </c>
      <c r="D29" s="36">
        <v>1.17</v>
      </c>
      <c r="E29" s="36">
        <v>1.166</v>
      </c>
      <c r="G29" s="33">
        <v>60</v>
      </c>
      <c r="H29" s="36">
        <v>1.34</v>
      </c>
    </row>
    <row r="30" spans="1:8" ht="16.5">
      <c r="A30" s="35">
        <v>72</v>
      </c>
      <c r="B30" s="36">
        <v>1.162</v>
      </c>
      <c r="C30" s="36">
        <v>1.158</v>
      </c>
      <c r="D30" s="36">
        <v>1.155</v>
      </c>
      <c r="E30" s="36">
        <v>1.151</v>
      </c>
      <c r="G30" s="33">
        <v>61</v>
      </c>
      <c r="H30" s="36">
        <v>1.366</v>
      </c>
    </row>
    <row r="31" spans="1:8" ht="16.5">
      <c r="A31" s="35">
        <v>73</v>
      </c>
      <c r="B31" s="36">
        <v>1.147</v>
      </c>
      <c r="C31" s="36">
        <v>1.143</v>
      </c>
      <c r="D31" s="36">
        <v>1.139</v>
      </c>
      <c r="E31" s="36">
        <v>1.136</v>
      </c>
      <c r="G31" s="33">
        <v>62</v>
      </c>
      <c r="H31" s="36">
        <v>1.393</v>
      </c>
    </row>
    <row r="32" spans="1:8" ht="16.5">
      <c r="A32" s="35">
        <v>74</v>
      </c>
      <c r="B32" s="36">
        <v>1.132</v>
      </c>
      <c r="C32" s="36">
        <v>1.128</v>
      </c>
      <c r="D32" s="36">
        <v>1.124</v>
      </c>
      <c r="E32" s="36">
        <v>1.12</v>
      </c>
      <c r="G32" s="33">
        <v>63</v>
      </c>
      <c r="H32" s="36">
        <v>1.421</v>
      </c>
    </row>
    <row r="33" spans="1:8" ht="16.5">
      <c r="A33" s="35">
        <v>75</v>
      </c>
      <c r="B33" s="36">
        <v>1.117</v>
      </c>
      <c r="C33" s="36">
        <v>1.114</v>
      </c>
      <c r="D33" s="36">
        <v>1.11</v>
      </c>
      <c r="E33" s="36">
        <v>1.107</v>
      </c>
      <c r="G33" s="33">
        <v>64</v>
      </c>
      <c r="H33" s="36">
        <v>1.45</v>
      </c>
    </row>
    <row r="34" spans="1:8" ht="16.5">
      <c r="A34" s="35">
        <v>76</v>
      </c>
      <c r="B34" s="36">
        <v>1.103</v>
      </c>
      <c r="C34" s="36">
        <v>1.1</v>
      </c>
      <c r="D34" s="36">
        <v>1.096</v>
      </c>
      <c r="E34" s="36">
        <v>1.093</v>
      </c>
      <c r="G34" s="33">
        <v>65</v>
      </c>
      <c r="H34" s="36">
        <v>1.48</v>
      </c>
    </row>
    <row r="35" spans="1:8" ht="16.5">
      <c r="A35" s="35">
        <v>77</v>
      </c>
      <c r="B35" s="36">
        <v>1.09</v>
      </c>
      <c r="C35" s="36">
        <v>1.087</v>
      </c>
      <c r="D35" s="36">
        <v>1.084</v>
      </c>
      <c r="E35" s="36">
        <v>1.081</v>
      </c>
      <c r="G35" s="33">
        <v>66</v>
      </c>
      <c r="H35" s="36">
        <v>1.511</v>
      </c>
    </row>
    <row r="36" spans="1:8" ht="16.5">
      <c r="A36" s="35">
        <v>78</v>
      </c>
      <c r="B36" s="36">
        <v>1.078</v>
      </c>
      <c r="C36" s="36">
        <v>1.075</v>
      </c>
      <c r="D36" s="36">
        <v>1.072</v>
      </c>
      <c r="E36" s="36">
        <v>1.069</v>
      </c>
      <c r="G36" s="33">
        <v>67</v>
      </c>
      <c r="H36" s="36">
        <v>1.543</v>
      </c>
    </row>
    <row r="37" spans="1:8" ht="16.5">
      <c r="A37" s="35">
        <v>79</v>
      </c>
      <c r="B37" s="36">
        <v>1.066</v>
      </c>
      <c r="C37" s="36">
        <v>1.063</v>
      </c>
      <c r="D37" s="36">
        <v>1.06</v>
      </c>
      <c r="E37" s="36">
        <v>1.057</v>
      </c>
      <c r="G37" s="33">
        <v>68</v>
      </c>
      <c r="H37" s="36">
        <v>1.576</v>
      </c>
    </row>
    <row r="38" spans="1:8" ht="16.5">
      <c r="A38" s="35">
        <v>80</v>
      </c>
      <c r="B38" s="36">
        <v>1.054</v>
      </c>
      <c r="C38" s="36">
        <v>1.051</v>
      </c>
      <c r="D38" s="36">
        <v>1.048</v>
      </c>
      <c r="E38" s="36">
        <v>1.046</v>
      </c>
      <c r="G38" s="33">
        <v>69</v>
      </c>
      <c r="H38" s="36">
        <v>1.61</v>
      </c>
    </row>
    <row r="39" spans="1:8" ht="16.5">
      <c r="A39" s="35">
        <v>81</v>
      </c>
      <c r="B39" s="36">
        <v>1.044</v>
      </c>
      <c r="C39" s="36">
        <v>1.041</v>
      </c>
      <c r="D39" s="36">
        <v>1.039</v>
      </c>
      <c r="E39" s="36">
        <v>1.036</v>
      </c>
      <c r="G39" s="33">
        <v>70</v>
      </c>
      <c r="H39" s="36">
        <v>1.645</v>
      </c>
    </row>
    <row r="40" spans="1:8" ht="16.5">
      <c r="A40" s="35">
        <v>82</v>
      </c>
      <c r="B40" s="36">
        <v>1.034</v>
      </c>
      <c r="C40" s="36">
        <v>1.031</v>
      </c>
      <c r="D40" s="36">
        <v>1.029</v>
      </c>
      <c r="E40" s="36">
        <v>1.026</v>
      </c>
      <c r="G40" s="33">
        <v>71</v>
      </c>
      <c r="H40" s="36">
        <v>1.681</v>
      </c>
    </row>
    <row r="41" spans="1:8" ht="16.5">
      <c r="A41" s="35">
        <v>83</v>
      </c>
      <c r="B41" s="36">
        <v>1.024</v>
      </c>
      <c r="C41" s="36">
        <v>1.022</v>
      </c>
      <c r="D41" s="36">
        <v>1.019</v>
      </c>
      <c r="E41" s="36">
        <v>1.017</v>
      </c>
      <c r="G41" s="33">
        <v>72</v>
      </c>
      <c r="H41" s="36">
        <v>1.718</v>
      </c>
    </row>
    <row r="42" spans="1:8" ht="16.5">
      <c r="A42" s="35">
        <v>84</v>
      </c>
      <c r="B42" s="36">
        <v>1.015</v>
      </c>
      <c r="C42" s="36">
        <v>1.013</v>
      </c>
      <c r="D42" s="36">
        <v>1.011</v>
      </c>
      <c r="E42" s="36">
        <v>1.008</v>
      </c>
      <c r="G42" s="33">
        <v>73</v>
      </c>
      <c r="H42" s="36">
        <v>1.756</v>
      </c>
    </row>
    <row r="43" spans="1:8" ht="16.5">
      <c r="A43" s="35">
        <v>85</v>
      </c>
      <c r="B43" s="36">
        <v>1.006</v>
      </c>
      <c r="C43" s="36">
        <v>1.004</v>
      </c>
      <c r="D43" s="36">
        <v>1.002</v>
      </c>
      <c r="E43" s="36">
        <v>1</v>
      </c>
      <c r="G43" s="33">
        <v>74</v>
      </c>
      <c r="H43" s="36">
        <v>1.795</v>
      </c>
    </row>
    <row r="44" spans="1:8" ht="16.5">
      <c r="A44" s="35">
        <v>86</v>
      </c>
      <c r="B44" s="36">
        <v>0.998</v>
      </c>
      <c r="C44" s="36">
        <v>0.996</v>
      </c>
      <c r="D44" s="36">
        <v>0.994</v>
      </c>
      <c r="E44" s="36">
        <v>0.992</v>
      </c>
      <c r="G44" s="33">
        <v>75</v>
      </c>
      <c r="H44" s="36">
        <v>1.835</v>
      </c>
    </row>
    <row r="45" spans="1:8" ht="16.5">
      <c r="A45" s="35">
        <v>87</v>
      </c>
      <c r="B45" s="36">
        <v>0.99</v>
      </c>
      <c r="C45" s="36">
        <v>0.988</v>
      </c>
      <c r="D45" s="36">
        <v>0.987</v>
      </c>
      <c r="E45" s="36">
        <v>0.985</v>
      </c>
      <c r="G45" s="33">
        <v>76</v>
      </c>
      <c r="H45" s="36">
        <v>1.876</v>
      </c>
    </row>
    <row r="46" spans="1:8" ht="16.5">
      <c r="A46" s="35">
        <v>88</v>
      </c>
      <c r="B46" s="36">
        <v>0.983</v>
      </c>
      <c r="C46" s="36">
        <v>0.981</v>
      </c>
      <c r="D46" s="36">
        <v>0.979</v>
      </c>
      <c r="E46" s="36">
        <v>0.978</v>
      </c>
      <c r="G46" s="33">
        <v>77</v>
      </c>
      <c r="H46" s="36">
        <v>1.918</v>
      </c>
    </row>
    <row r="47" spans="1:8" ht="16.5">
      <c r="A47" s="35">
        <v>89</v>
      </c>
      <c r="B47" s="36">
        <v>0.976</v>
      </c>
      <c r="C47" s="36">
        <v>0.974</v>
      </c>
      <c r="D47" s="36">
        <v>0.972</v>
      </c>
      <c r="E47" s="36">
        <v>0.97</v>
      </c>
      <c r="G47" s="33">
        <v>78</v>
      </c>
      <c r="H47" s="36">
        <v>1.961</v>
      </c>
    </row>
    <row r="48" spans="1:8" ht="16.5">
      <c r="A48" s="35">
        <v>90</v>
      </c>
      <c r="B48" s="36">
        <v>0.969</v>
      </c>
      <c r="C48" s="36">
        <v>0.967</v>
      </c>
      <c r="D48" s="36">
        <v>0.965</v>
      </c>
      <c r="E48" s="36">
        <v>0.963</v>
      </c>
      <c r="G48" s="33">
        <v>79</v>
      </c>
      <c r="H48" s="36">
        <v>2.005</v>
      </c>
    </row>
    <row r="49" spans="1:8" ht="16.5">
      <c r="A49" s="35">
        <v>91</v>
      </c>
      <c r="B49" s="36">
        <v>0.961</v>
      </c>
      <c r="C49" s="36">
        <v>0.96</v>
      </c>
      <c r="D49" s="36">
        <v>0.958</v>
      </c>
      <c r="E49" s="36">
        <v>0.956</v>
      </c>
      <c r="G49" s="33">
        <v>80</v>
      </c>
      <c r="H49" s="36">
        <v>2.05</v>
      </c>
    </row>
    <row r="50" spans="1:8" ht="16.5">
      <c r="A50" s="35">
        <v>92</v>
      </c>
      <c r="B50" s="36">
        <v>0.954</v>
      </c>
      <c r="C50" s="36">
        <v>0.952</v>
      </c>
      <c r="D50" s="36">
        <v>0.951</v>
      </c>
      <c r="E50" s="36">
        <v>0.95</v>
      </c>
      <c r="G50" s="33">
        <v>81</v>
      </c>
      <c r="H50" s="36">
        <v>2.096</v>
      </c>
    </row>
    <row r="51" spans="1:8" ht="16.5">
      <c r="A51" s="35">
        <v>93</v>
      </c>
      <c r="B51" s="36">
        <v>0.948</v>
      </c>
      <c r="C51" s="36">
        <v>0.947</v>
      </c>
      <c r="D51" s="36">
        <v>0.945</v>
      </c>
      <c r="E51" s="36">
        <v>0.944</v>
      </c>
      <c r="G51" s="33">
        <v>82</v>
      </c>
      <c r="H51" s="36">
        <v>2.143</v>
      </c>
    </row>
    <row r="52" spans="1:8" ht="16.5">
      <c r="A52" s="35">
        <v>94</v>
      </c>
      <c r="B52" s="36">
        <v>0.942</v>
      </c>
      <c r="C52" s="36">
        <v>0.941</v>
      </c>
      <c r="D52" s="36">
        <v>0.939</v>
      </c>
      <c r="E52" s="36">
        <v>0.938</v>
      </c>
      <c r="G52" s="33">
        <v>83</v>
      </c>
      <c r="H52" s="36">
        <v>2.19</v>
      </c>
    </row>
    <row r="53" spans="1:8" ht="16.5">
      <c r="A53" s="35">
        <v>95</v>
      </c>
      <c r="B53" s="36">
        <v>0.937</v>
      </c>
      <c r="C53" s="36">
        <v>0.935</v>
      </c>
      <c r="D53" s="36">
        <v>0.934</v>
      </c>
      <c r="E53" s="36">
        <v>0.933</v>
      </c>
      <c r="G53" s="33">
        <v>84</v>
      </c>
      <c r="H53" s="36">
        <v>2.238</v>
      </c>
    </row>
    <row r="54" spans="1:8" ht="16.5">
      <c r="A54" s="35">
        <v>96</v>
      </c>
      <c r="B54" s="36">
        <v>0.932</v>
      </c>
      <c r="C54" s="36">
        <v>0.931</v>
      </c>
      <c r="D54" s="36">
        <v>0.929</v>
      </c>
      <c r="E54" s="36">
        <v>0.928</v>
      </c>
      <c r="G54" s="33">
        <v>85</v>
      </c>
      <c r="H54" s="36">
        <v>2.287</v>
      </c>
    </row>
    <row r="55" spans="1:8" ht="16.5">
      <c r="A55" s="35">
        <v>97</v>
      </c>
      <c r="B55" s="36">
        <v>0.927</v>
      </c>
      <c r="C55" s="36">
        <v>0.926</v>
      </c>
      <c r="D55" s="36">
        <v>0.925</v>
      </c>
      <c r="E55" s="36">
        <v>0.924</v>
      </c>
      <c r="G55" s="33">
        <v>86</v>
      </c>
      <c r="H55" s="36">
        <v>2.337</v>
      </c>
    </row>
    <row r="56" spans="1:8" ht="16.5">
      <c r="A56" s="35">
        <v>98</v>
      </c>
      <c r="B56" s="36">
        <v>0.923</v>
      </c>
      <c r="C56" s="36">
        <v>0.922</v>
      </c>
      <c r="D56" s="36">
        <v>0.921</v>
      </c>
      <c r="E56" s="36">
        <v>0.92</v>
      </c>
      <c r="G56" s="33">
        <v>87</v>
      </c>
      <c r="H56" s="36">
        <v>2.388</v>
      </c>
    </row>
    <row r="57" spans="1:8" ht="16.5">
      <c r="A57" s="35">
        <v>99</v>
      </c>
      <c r="B57" s="36">
        <v>0.919</v>
      </c>
      <c r="C57" s="36">
        <v>0.918</v>
      </c>
      <c r="D57" s="36">
        <v>0.917</v>
      </c>
      <c r="E57" s="36">
        <v>0.916</v>
      </c>
      <c r="G57" s="33">
        <v>88</v>
      </c>
      <c r="H57" s="36">
        <v>2.44</v>
      </c>
    </row>
    <row r="58" spans="1:8" ht="16.5">
      <c r="A58" s="35">
        <v>100</v>
      </c>
      <c r="B58" s="36">
        <v>0.915</v>
      </c>
      <c r="C58" s="36">
        <v>0.914</v>
      </c>
      <c r="D58" s="36">
        <v>0.913</v>
      </c>
      <c r="E58" s="36">
        <v>0.912</v>
      </c>
      <c r="G58" s="33">
        <v>89</v>
      </c>
      <c r="H58" s="36">
        <v>2.494</v>
      </c>
    </row>
    <row r="59" spans="1:8" ht="16.5">
      <c r="A59" s="35">
        <v>101</v>
      </c>
      <c r="B59" s="36">
        <v>0.911</v>
      </c>
      <c r="C59" s="36">
        <v>0.91</v>
      </c>
      <c r="D59" s="36">
        <v>0.909</v>
      </c>
      <c r="E59" s="36">
        <v>0.909</v>
      </c>
      <c r="G59" s="33">
        <v>90</v>
      </c>
      <c r="H59" s="36">
        <v>2.549</v>
      </c>
    </row>
    <row r="60" spans="1:5" ht="16.5">
      <c r="A60" s="35">
        <v>102</v>
      </c>
      <c r="B60" s="36">
        <v>0.908</v>
      </c>
      <c r="C60" s="36">
        <v>0.907</v>
      </c>
      <c r="D60" s="36">
        <v>0.906</v>
      </c>
      <c r="E60" s="36">
        <v>0.905</v>
      </c>
    </row>
    <row r="61" spans="1:5" ht="16.5">
      <c r="A61" s="35">
        <v>103</v>
      </c>
      <c r="B61" s="36">
        <v>0.904</v>
      </c>
      <c r="C61" s="36">
        <v>0.904</v>
      </c>
      <c r="D61" s="36">
        <v>0.903</v>
      </c>
      <c r="E61" s="36">
        <v>0.902</v>
      </c>
    </row>
    <row r="62" spans="1:5" ht="16.5">
      <c r="A62" s="35">
        <v>104</v>
      </c>
      <c r="B62" s="36">
        <v>0.901</v>
      </c>
      <c r="C62" s="36">
        <v>0.9</v>
      </c>
      <c r="D62" s="36">
        <v>0.899</v>
      </c>
      <c r="E62" s="36">
        <v>0.899</v>
      </c>
    </row>
    <row r="63" spans="1:5" ht="16.5">
      <c r="A63" s="35">
        <v>105</v>
      </c>
      <c r="B63" s="36">
        <v>0.898</v>
      </c>
      <c r="C63" s="36">
        <v>0.898</v>
      </c>
      <c r="D63" s="36">
        <v>0.897</v>
      </c>
      <c r="E63" s="36">
        <v>0.896</v>
      </c>
    </row>
    <row r="64" spans="1:5" ht="16.5">
      <c r="A64" s="35">
        <v>106</v>
      </c>
      <c r="B64" s="36">
        <v>0.895</v>
      </c>
      <c r="C64" s="36">
        <v>0.894</v>
      </c>
      <c r="D64" s="36">
        <v>0.894</v>
      </c>
      <c r="E64" s="36">
        <v>0.893</v>
      </c>
    </row>
    <row r="65" spans="1:5" ht="16.5">
      <c r="A65" s="35">
        <v>107</v>
      </c>
      <c r="B65" s="36">
        <v>0.892</v>
      </c>
      <c r="C65" s="36">
        <v>0.892</v>
      </c>
      <c r="D65" s="36">
        <v>0.891</v>
      </c>
      <c r="E65" s="36">
        <v>0.89</v>
      </c>
    </row>
    <row r="66" spans="1:5" ht="16.5">
      <c r="A66" s="35">
        <v>108</v>
      </c>
      <c r="B66" s="36">
        <v>0.89</v>
      </c>
      <c r="C66" s="36">
        <v>0.889</v>
      </c>
      <c r="D66" s="36">
        <v>0.889</v>
      </c>
      <c r="E66" s="36">
        <v>0.888</v>
      </c>
    </row>
    <row r="67" spans="1:5" ht="16.5">
      <c r="A67" s="35">
        <v>109</v>
      </c>
      <c r="B67" s="36">
        <v>0.887</v>
      </c>
      <c r="C67" s="36">
        <v>0.887</v>
      </c>
      <c r="D67" s="36">
        <v>0.886</v>
      </c>
      <c r="E67" s="36">
        <v>0.885</v>
      </c>
    </row>
    <row r="68" spans="1:5" ht="16.5">
      <c r="A68" s="35">
        <v>110</v>
      </c>
      <c r="B68" s="36">
        <v>0.885</v>
      </c>
      <c r="C68" s="36">
        <v>0.884</v>
      </c>
      <c r="D68" s="36">
        <v>0.883</v>
      </c>
      <c r="E68" s="36">
        <v>0.883</v>
      </c>
    </row>
    <row r="69" spans="1:5" ht="16.5">
      <c r="A69" s="35">
        <v>111</v>
      </c>
      <c r="B69" s="36">
        <v>0.882</v>
      </c>
      <c r="C69" s="36">
        <v>0.881</v>
      </c>
      <c r="D69" s="36">
        <v>0.881</v>
      </c>
      <c r="E69" s="36">
        <v>0.88</v>
      </c>
    </row>
    <row r="70" spans="1:5" ht="16.5">
      <c r="A70" s="35">
        <v>112</v>
      </c>
      <c r="B70" s="36">
        <v>0.879</v>
      </c>
      <c r="C70" s="36">
        <v>0.879</v>
      </c>
      <c r="D70" s="36">
        <v>0.878</v>
      </c>
      <c r="E70" s="36">
        <v>0.878</v>
      </c>
    </row>
    <row r="71" spans="1:5" ht="16.5">
      <c r="A71" s="35">
        <v>113</v>
      </c>
      <c r="B71" s="36">
        <v>0.877</v>
      </c>
      <c r="C71" s="36">
        <v>0.876</v>
      </c>
      <c r="D71" s="36">
        <v>0.876</v>
      </c>
      <c r="E71" s="36">
        <v>0.875</v>
      </c>
    </row>
    <row r="72" spans="1:5" ht="16.5">
      <c r="A72" s="35">
        <v>114</v>
      </c>
      <c r="B72" s="36">
        <v>0.875</v>
      </c>
      <c r="C72" s="36">
        <v>0.874</v>
      </c>
      <c r="D72" s="36">
        <v>0.873</v>
      </c>
      <c r="E72" s="36">
        <v>0.873</v>
      </c>
    </row>
    <row r="73" spans="1:5" ht="16.5">
      <c r="A73" s="35">
        <v>115</v>
      </c>
      <c r="B73" s="36">
        <v>0.873</v>
      </c>
      <c r="C73" s="36">
        <v>0.872</v>
      </c>
      <c r="D73" s="36">
        <v>0.872</v>
      </c>
      <c r="E73" s="36">
        <v>0.871</v>
      </c>
    </row>
    <row r="74" spans="1:5" ht="16.5">
      <c r="A74" s="35">
        <v>116</v>
      </c>
      <c r="B74" s="36">
        <v>0.871</v>
      </c>
      <c r="C74" s="36">
        <v>0.87</v>
      </c>
      <c r="D74" s="36">
        <v>0.87</v>
      </c>
      <c r="E74" s="36">
        <v>0.869</v>
      </c>
    </row>
    <row r="75" spans="1:5" ht="16.5">
      <c r="A75" s="35">
        <v>117</v>
      </c>
      <c r="B75" s="36">
        <v>0.869</v>
      </c>
      <c r="C75" s="36">
        <v>0.868</v>
      </c>
      <c r="D75" s="36">
        <v>0.868</v>
      </c>
      <c r="E75" s="36">
        <v>0.868</v>
      </c>
    </row>
    <row r="76" spans="1:5" ht="16.5">
      <c r="A76" s="35">
        <v>118</v>
      </c>
      <c r="B76" s="36">
        <v>0.867</v>
      </c>
      <c r="C76" s="36">
        <v>0.867</v>
      </c>
      <c r="D76" s="36">
        <v>0.866</v>
      </c>
      <c r="E76" s="36">
        <v>0.866</v>
      </c>
    </row>
    <row r="77" spans="1:5" ht="16.5">
      <c r="A77" s="35">
        <v>119</v>
      </c>
      <c r="B77" s="36">
        <v>0.866</v>
      </c>
      <c r="C77" s="36">
        <v>0.865</v>
      </c>
      <c r="D77" s="36">
        <v>0.865</v>
      </c>
      <c r="E77" s="36">
        <v>0.864</v>
      </c>
    </row>
    <row r="78" spans="1:5" ht="16.5">
      <c r="A78" s="35">
        <v>120</v>
      </c>
      <c r="B78" s="36">
        <v>0.864</v>
      </c>
      <c r="C78" s="36">
        <v>0.864</v>
      </c>
      <c r="D78" s="36">
        <v>0.863</v>
      </c>
      <c r="E78" s="36">
        <v>0.863</v>
      </c>
    </row>
    <row r="79" spans="1:5" ht="16.5">
      <c r="A79" s="35">
        <v>121</v>
      </c>
      <c r="B79" s="36">
        <v>0.862</v>
      </c>
      <c r="C79" s="36">
        <v>0.862</v>
      </c>
      <c r="D79" s="36">
        <v>0.862</v>
      </c>
      <c r="E79" s="36">
        <v>0.861</v>
      </c>
    </row>
    <row r="80" spans="1:5" ht="16.5">
      <c r="A80" s="35">
        <v>122</v>
      </c>
      <c r="B80" s="36">
        <v>0.861</v>
      </c>
      <c r="C80" s="36">
        <v>0.861</v>
      </c>
      <c r="D80" s="36">
        <v>0.861</v>
      </c>
      <c r="E80" s="36">
        <v>0.86</v>
      </c>
    </row>
    <row r="81" spans="1:5" ht="16.5">
      <c r="A81" s="35">
        <v>123</v>
      </c>
      <c r="B81" s="36">
        <v>0.86</v>
      </c>
      <c r="C81" s="36">
        <v>0.86</v>
      </c>
      <c r="D81" s="36">
        <v>0.86</v>
      </c>
      <c r="E81" s="36">
        <v>0.859</v>
      </c>
    </row>
    <row r="82" spans="1:5" ht="16.5">
      <c r="A82" s="35">
        <v>124</v>
      </c>
      <c r="B82" s="36">
        <v>0.859</v>
      </c>
      <c r="C82" s="36">
        <v>0.859</v>
      </c>
      <c r="D82" s="36">
        <v>0.858</v>
      </c>
      <c r="E82" s="36">
        <v>0.858</v>
      </c>
    </row>
    <row r="83" spans="1:5" ht="16.5">
      <c r="A83" s="35">
        <v>125</v>
      </c>
      <c r="B83" s="36">
        <v>0.858</v>
      </c>
      <c r="C83" s="36">
        <v>0.857</v>
      </c>
      <c r="D83" s="36">
        <v>0.857</v>
      </c>
      <c r="E83" s="36">
        <v>0.857</v>
      </c>
    </row>
    <row r="84" spans="1:5" ht="16.5">
      <c r="A84" s="35">
        <v>126</v>
      </c>
      <c r="B84" s="36">
        <v>0.857</v>
      </c>
      <c r="C84" s="36">
        <v>0.856</v>
      </c>
      <c r="D84" s="36">
        <v>0.856</v>
      </c>
      <c r="E84" s="36">
        <v>0.856</v>
      </c>
    </row>
    <row r="85" spans="1:5" ht="16.5">
      <c r="A85" s="35">
        <v>127</v>
      </c>
      <c r="B85" s="36">
        <v>0.855</v>
      </c>
      <c r="C85" s="36">
        <v>0.855</v>
      </c>
      <c r="D85" s="36">
        <v>0.854</v>
      </c>
      <c r="E85" s="36">
        <v>0.854</v>
      </c>
    </row>
    <row r="86" spans="1:5" ht="16.5">
      <c r="A86" s="35">
        <v>128</v>
      </c>
      <c r="B86" s="36">
        <v>0.854</v>
      </c>
      <c r="C86" s="36">
        <v>0.854</v>
      </c>
      <c r="D86" s="36">
        <v>0.853</v>
      </c>
      <c r="E86" s="36">
        <v>0.853</v>
      </c>
    </row>
    <row r="87" spans="1:5" ht="16.5">
      <c r="A87" s="35">
        <v>129</v>
      </c>
      <c r="B87" s="36">
        <v>0.853</v>
      </c>
      <c r="C87" s="36">
        <v>0.852</v>
      </c>
      <c r="D87" s="36">
        <v>0.852</v>
      </c>
      <c r="E87" s="36">
        <v>0.852</v>
      </c>
    </row>
    <row r="88" spans="1:5" ht="16.5">
      <c r="A88" s="35">
        <v>130</v>
      </c>
      <c r="B88" s="36">
        <v>0.851</v>
      </c>
      <c r="C88" s="36">
        <v>0.851</v>
      </c>
      <c r="D88" s="36">
        <v>0.851</v>
      </c>
      <c r="E88" s="36">
        <v>0.851</v>
      </c>
    </row>
    <row r="89" spans="1:5" ht="16.5">
      <c r="A89" s="35">
        <v>131</v>
      </c>
      <c r="B89" s="36">
        <v>0.85</v>
      </c>
      <c r="C89" s="36">
        <v>0.85</v>
      </c>
      <c r="D89" s="36">
        <v>0.85</v>
      </c>
      <c r="E89" s="36">
        <v>0.849</v>
      </c>
    </row>
    <row r="90" spans="1:5" ht="16.5">
      <c r="A90" s="35">
        <v>132</v>
      </c>
      <c r="B90" s="36">
        <v>0.849</v>
      </c>
      <c r="C90" s="36">
        <v>0.849</v>
      </c>
      <c r="D90" s="36">
        <v>0.848</v>
      </c>
      <c r="E90" s="36">
        <v>0.848</v>
      </c>
    </row>
    <row r="91" spans="1:5" ht="16.5">
      <c r="A91" s="35">
        <v>133</v>
      </c>
      <c r="B91" s="36">
        <v>0.848</v>
      </c>
      <c r="C91" s="36">
        <v>0.848</v>
      </c>
      <c r="D91" s="36">
        <v>0.847</v>
      </c>
      <c r="E91" s="36">
        <v>0.847</v>
      </c>
    </row>
    <row r="92" spans="1:5" ht="16.5">
      <c r="A92" s="35">
        <v>134</v>
      </c>
      <c r="B92" s="36">
        <v>0.847</v>
      </c>
      <c r="C92" s="36">
        <v>0.847</v>
      </c>
      <c r="D92" s="36">
        <v>0.847</v>
      </c>
      <c r="E92" s="36">
        <v>0.846</v>
      </c>
    </row>
    <row r="93" spans="1:5" ht="16.5">
      <c r="A93" s="35">
        <v>135</v>
      </c>
      <c r="B93" s="36">
        <v>0.846</v>
      </c>
      <c r="C93" s="36">
        <v>0.846</v>
      </c>
      <c r="D93" s="36">
        <v>0.845</v>
      </c>
      <c r="E93" s="36">
        <v>0.845</v>
      </c>
    </row>
    <row r="94" spans="1:5" ht="16.5">
      <c r="A94" s="35">
        <v>136</v>
      </c>
      <c r="B94" s="36">
        <v>0.845</v>
      </c>
      <c r="C94" s="36">
        <v>0.845</v>
      </c>
      <c r="D94" s="36">
        <v>0.844</v>
      </c>
      <c r="E94" s="36">
        <v>0.844</v>
      </c>
    </row>
    <row r="95" spans="1:5" ht="16.5">
      <c r="A95" s="35">
        <v>137</v>
      </c>
      <c r="B95" s="36">
        <v>0.844</v>
      </c>
      <c r="C95" s="36">
        <v>0.843</v>
      </c>
      <c r="D95" s="36">
        <v>0.843</v>
      </c>
      <c r="E95" s="36">
        <v>0.843</v>
      </c>
    </row>
    <row r="96" spans="1:5" ht="16.5">
      <c r="A96" s="35">
        <v>138</v>
      </c>
      <c r="B96" s="36">
        <v>0.842</v>
      </c>
      <c r="C96" s="36">
        <v>0.842</v>
      </c>
      <c r="D96" s="36">
        <v>0.842</v>
      </c>
      <c r="E96" s="36">
        <v>0.842</v>
      </c>
    </row>
    <row r="97" spans="1:5" ht="16.5">
      <c r="A97" s="35">
        <v>139</v>
      </c>
      <c r="B97" s="36">
        <v>0.841</v>
      </c>
      <c r="C97" s="36">
        <v>0.841</v>
      </c>
      <c r="D97" s="36">
        <v>0.841</v>
      </c>
      <c r="E97" s="36">
        <v>0.84</v>
      </c>
    </row>
    <row r="98" spans="1:5" ht="16.5">
      <c r="A98" s="35">
        <v>140</v>
      </c>
      <c r="B98" s="36">
        <v>0.84</v>
      </c>
      <c r="C98" s="36">
        <v>0.84</v>
      </c>
      <c r="D98" s="36">
        <v>0.84</v>
      </c>
      <c r="E98" s="36">
        <v>0.84</v>
      </c>
    </row>
    <row r="99" spans="1:5" ht="16.5">
      <c r="A99" s="35">
        <v>141</v>
      </c>
      <c r="B99" s="36">
        <v>0.839</v>
      </c>
      <c r="C99" s="36">
        <v>0.839</v>
      </c>
      <c r="D99" s="36">
        <v>0.839</v>
      </c>
      <c r="E99" s="36">
        <v>0.839</v>
      </c>
    </row>
    <row r="100" spans="1:5" ht="16.5">
      <c r="A100" s="35">
        <v>142</v>
      </c>
      <c r="B100" s="36">
        <v>0.838</v>
      </c>
      <c r="C100" s="36">
        <v>0.838</v>
      </c>
      <c r="D100" s="36">
        <v>0.838</v>
      </c>
      <c r="E100" s="36">
        <v>0.838</v>
      </c>
    </row>
    <row r="101" spans="1:5" ht="16.5">
      <c r="A101" s="35">
        <v>143</v>
      </c>
      <c r="B101" s="36">
        <v>0.837</v>
      </c>
      <c r="C101" s="36">
        <v>0.837</v>
      </c>
      <c r="D101" s="36">
        <v>0.837</v>
      </c>
      <c r="E101" s="36">
        <v>0.837</v>
      </c>
    </row>
    <row r="102" spans="1:5" ht="16.5">
      <c r="A102" s="35">
        <v>144</v>
      </c>
      <c r="B102" s="36">
        <v>0.836</v>
      </c>
      <c r="C102" s="36">
        <v>0.836</v>
      </c>
      <c r="D102" s="36">
        <v>0.836</v>
      </c>
      <c r="E102" s="36">
        <v>0.836</v>
      </c>
    </row>
    <row r="103" spans="1:5" ht="16.5">
      <c r="A103" s="35">
        <v>145</v>
      </c>
      <c r="B103" s="36">
        <v>0.835</v>
      </c>
      <c r="C103" s="36">
        <v>0.835</v>
      </c>
      <c r="D103" s="36">
        <v>0.835</v>
      </c>
      <c r="E103" s="36">
        <v>0.835</v>
      </c>
    </row>
    <row r="104" spans="1:5" ht="16.5">
      <c r="A104" s="35">
        <v>146</v>
      </c>
      <c r="B104" s="36">
        <v>0.834</v>
      </c>
      <c r="C104" s="36">
        <v>0.834</v>
      </c>
      <c r="D104" s="36">
        <v>0.834</v>
      </c>
      <c r="E104" s="36">
        <v>0.834</v>
      </c>
    </row>
    <row r="105" spans="1:5" ht="16.5">
      <c r="A105" s="35">
        <v>147</v>
      </c>
      <c r="B105" s="36">
        <v>0.833</v>
      </c>
      <c r="C105" s="36">
        <v>0.833</v>
      </c>
      <c r="D105" s="36">
        <v>0.833</v>
      </c>
      <c r="E105" s="36">
        <v>0.833</v>
      </c>
    </row>
    <row r="106" spans="1:5" ht="16.5">
      <c r="A106" s="35">
        <v>148</v>
      </c>
      <c r="B106" s="36">
        <v>0.832</v>
      </c>
      <c r="C106" s="36">
        <v>0.8322</v>
      </c>
      <c r="D106" s="36">
        <v>0.832</v>
      </c>
      <c r="E106" s="36">
        <v>0.832</v>
      </c>
    </row>
    <row r="107" spans="1:5" ht="16.5">
      <c r="A107" s="35">
        <v>149</v>
      </c>
      <c r="B107" s="36">
        <v>0.831</v>
      </c>
      <c r="C107" s="36">
        <v>0.831</v>
      </c>
      <c r="D107" s="36">
        <v>0.831</v>
      </c>
      <c r="E107" s="36">
        <v>0.831</v>
      </c>
    </row>
    <row r="108" spans="1:5" ht="16.5">
      <c r="A108" s="35">
        <v>150</v>
      </c>
      <c r="B108" s="36">
        <v>0.831</v>
      </c>
      <c r="C108" s="36">
        <v>0.83</v>
      </c>
      <c r="D108" s="36">
        <v>0.83</v>
      </c>
      <c r="E108" s="36">
        <v>0.83</v>
      </c>
    </row>
    <row r="109" spans="1:5" ht="16.5">
      <c r="A109" s="35">
        <v>151</v>
      </c>
      <c r="B109" s="36">
        <v>0.83</v>
      </c>
      <c r="C109" s="36">
        <v>0.83</v>
      </c>
      <c r="D109" s="36">
        <v>0.829</v>
      </c>
      <c r="E109" s="36">
        <v>0.829</v>
      </c>
    </row>
    <row r="110" spans="1:5" ht="16.5">
      <c r="A110" s="35">
        <v>152</v>
      </c>
      <c r="B110" s="36">
        <v>0.829</v>
      </c>
      <c r="C110" s="36">
        <v>0.829</v>
      </c>
      <c r="D110" s="36">
        <v>0.829</v>
      </c>
      <c r="E110" s="36">
        <v>0.928</v>
      </c>
    </row>
    <row r="111" spans="1:5" ht="16.5">
      <c r="A111" s="35">
        <v>153</v>
      </c>
      <c r="B111" s="36">
        <v>0.828</v>
      </c>
      <c r="C111" s="36">
        <v>0.828</v>
      </c>
      <c r="D111" s="36">
        <v>0.828</v>
      </c>
      <c r="E111" s="36">
        <v>0.828</v>
      </c>
    </row>
    <row r="112" spans="1:5" ht="16.5">
      <c r="A112" s="35">
        <v>154</v>
      </c>
      <c r="B112" s="36">
        <v>0.828</v>
      </c>
      <c r="C112" s="36">
        <v>0.827</v>
      </c>
      <c r="D112" s="36">
        <v>0.827</v>
      </c>
      <c r="E112" s="36">
        <v>0.827</v>
      </c>
    </row>
    <row r="113" spans="1:5" ht="16.5">
      <c r="A113" s="35">
        <v>155</v>
      </c>
      <c r="B113" s="36">
        <v>0.827</v>
      </c>
      <c r="C113" s="36">
        <v>0.827</v>
      </c>
      <c r="D113" s="36">
        <v>0.827</v>
      </c>
      <c r="E113" s="36">
        <v>0.826</v>
      </c>
    </row>
    <row r="114" spans="1:5" ht="16.5">
      <c r="A114" s="35">
        <v>156</v>
      </c>
      <c r="B114" s="36">
        <v>0.826</v>
      </c>
      <c r="C114" s="36">
        <v>0.826</v>
      </c>
      <c r="D114" s="36">
        <v>0.826</v>
      </c>
      <c r="E114" s="36">
        <v>0.826</v>
      </c>
    </row>
    <row r="115" spans="1:5" ht="16.5">
      <c r="A115" s="35">
        <v>157</v>
      </c>
      <c r="B115" s="36">
        <v>0.826</v>
      </c>
      <c r="C115" s="36">
        <v>0.825</v>
      </c>
      <c r="D115" s="36">
        <v>0.825</v>
      </c>
      <c r="E115" s="36">
        <v>0.825</v>
      </c>
    </row>
    <row r="116" spans="1:5" ht="16.5">
      <c r="A116" s="35">
        <v>158</v>
      </c>
      <c r="B116" s="36">
        <v>0.825</v>
      </c>
      <c r="C116" s="36">
        <v>0.825</v>
      </c>
      <c r="D116" s="36">
        <v>0.825</v>
      </c>
      <c r="E116" s="36">
        <v>0.825</v>
      </c>
    </row>
    <row r="117" spans="1:5" ht="16.5">
      <c r="A117" s="35">
        <v>159</v>
      </c>
      <c r="B117" s="36">
        <v>0.824</v>
      </c>
      <c r="C117" s="36">
        <v>0.824</v>
      </c>
      <c r="D117" s="36">
        <v>0.824</v>
      </c>
      <c r="E117" s="36">
        <v>0.824</v>
      </c>
    </row>
    <row r="118" spans="1:5" ht="16.5">
      <c r="A118" s="35">
        <v>160</v>
      </c>
      <c r="B118" s="36">
        <v>0.824</v>
      </c>
      <c r="C118" s="36">
        <v>0.824</v>
      </c>
      <c r="D118" s="36">
        <v>0.824</v>
      </c>
      <c r="E118" s="36">
        <v>0.823</v>
      </c>
    </row>
    <row r="119" spans="1:5" ht="16.5">
      <c r="A119" s="35">
        <v>161</v>
      </c>
      <c r="B119" s="36">
        <v>0.823</v>
      </c>
      <c r="C119" s="36">
        <v>0.823</v>
      </c>
      <c r="D119" s="36">
        <v>0.823</v>
      </c>
      <c r="E119" s="36">
        <v>0.823</v>
      </c>
    </row>
    <row r="120" spans="1:5" ht="16.5">
      <c r="A120" s="35">
        <v>162</v>
      </c>
      <c r="B120" s="36">
        <v>0.823</v>
      </c>
      <c r="C120" s="36">
        <v>0.823</v>
      </c>
      <c r="D120" s="36">
        <v>0.822</v>
      </c>
      <c r="E120" s="36">
        <v>0.822</v>
      </c>
    </row>
    <row r="121" spans="1:5" ht="16.5">
      <c r="A121" s="35">
        <v>163</v>
      </c>
      <c r="B121" s="36">
        <v>0.822</v>
      </c>
      <c r="C121" s="36">
        <v>0.822</v>
      </c>
      <c r="D121" s="36">
        <v>0.822</v>
      </c>
      <c r="E121" s="36">
        <v>0.822</v>
      </c>
    </row>
    <row r="122" spans="1:5" ht="16.5">
      <c r="A122" s="35">
        <v>164</v>
      </c>
      <c r="B122" s="36">
        <v>0.822</v>
      </c>
      <c r="C122" s="36">
        <v>0.821</v>
      </c>
      <c r="D122" s="36">
        <v>0.821</v>
      </c>
      <c r="E122" s="36">
        <v>0.821</v>
      </c>
    </row>
    <row r="123" spans="1:5" ht="16.5">
      <c r="A123" s="35">
        <v>165</v>
      </c>
      <c r="B123" s="36">
        <v>0.821</v>
      </c>
      <c r="C123" s="36">
        <v>0.821</v>
      </c>
      <c r="D123" s="36">
        <v>0.821</v>
      </c>
      <c r="E123" s="36">
        <v>0.821</v>
      </c>
    </row>
    <row r="124" spans="1:5" ht="16.5">
      <c r="A124" s="35">
        <v>166</v>
      </c>
      <c r="B124" s="36">
        <v>0.82</v>
      </c>
      <c r="C124" s="36">
        <v>0.82</v>
      </c>
      <c r="D124" s="36">
        <v>0.82</v>
      </c>
      <c r="E124" s="36">
        <v>0.82</v>
      </c>
    </row>
    <row r="125" spans="1:5" ht="16.5">
      <c r="A125" s="35">
        <v>167</v>
      </c>
      <c r="B125" s="36">
        <v>0.82</v>
      </c>
      <c r="C125" s="36">
        <v>0.82</v>
      </c>
      <c r="D125" s="36">
        <v>0.82</v>
      </c>
      <c r="E125" s="36">
        <v>0.819</v>
      </c>
    </row>
    <row r="126" spans="1:5" ht="16.5">
      <c r="A126" s="35">
        <v>168</v>
      </c>
      <c r="B126" s="36">
        <v>0.819</v>
      </c>
      <c r="C126" s="36">
        <v>0.819</v>
      </c>
      <c r="D126" s="36">
        <v>0.819</v>
      </c>
      <c r="E126" s="36">
        <v>0.819</v>
      </c>
    </row>
    <row r="127" spans="1:5" ht="16.5">
      <c r="A127" s="35">
        <v>169</v>
      </c>
      <c r="B127" s="36">
        <v>0.819</v>
      </c>
      <c r="C127" s="36">
        <v>0.819</v>
      </c>
      <c r="D127" s="36">
        <v>0.818</v>
      </c>
      <c r="E127" s="36">
        <v>0.818</v>
      </c>
    </row>
    <row r="128" spans="1:5" ht="16.5">
      <c r="A128" s="35">
        <v>170</v>
      </c>
      <c r="B128" s="36">
        <v>0.818</v>
      </c>
      <c r="C128" s="36">
        <v>0.818</v>
      </c>
      <c r="D128" s="36">
        <v>0.818</v>
      </c>
      <c r="E128" s="36">
        <v>0.818</v>
      </c>
    </row>
    <row r="129" spans="1:5" ht="16.5">
      <c r="A129" s="35">
        <v>171</v>
      </c>
      <c r="B129" s="36">
        <v>0.818</v>
      </c>
      <c r="C129" s="36">
        <v>0.818</v>
      </c>
      <c r="D129" s="36">
        <v>0.817</v>
      </c>
      <c r="E129" s="36">
        <v>0.817</v>
      </c>
    </row>
    <row r="130" spans="1:5" ht="16.5">
      <c r="A130" s="35">
        <v>172</v>
      </c>
      <c r="B130" s="36">
        <v>0.817</v>
      </c>
      <c r="C130" s="36">
        <v>0.817</v>
      </c>
      <c r="D130" s="36">
        <v>0.817</v>
      </c>
      <c r="E130" s="36">
        <v>0.817</v>
      </c>
    </row>
    <row r="131" spans="1:5" ht="16.5">
      <c r="A131" s="35">
        <v>173</v>
      </c>
      <c r="B131" s="36">
        <v>0.817</v>
      </c>
      <c r="C131" s="36">
        <v>0.817</v>
      </c>
      <c r="D131" s="36">
        <v>0.816</v>
      </c>
      <c r="E131" s="36">
        <v>0.816</v>
      </c>
    </row>
    <row r="132" spans="1:5" ht="16.5">
      <c r="A132" s="35">
        <v>174</v>
      </c>
      <c r="B132" s="36">
        <v>0.816</v>
      </c>
      <c r="C132" s="36">
        <v>0.816</v>
      </c>
      <c r="D132" s="36">
        <v>0.816</v>
      </c>
      <c r="E132" s="36">
        <v>0.816</v>
      </c>
    </row>
    <row r="133" spans="1:5" ht="16.5">
      <c r="A133" s="35">
        <v>175</v>
      </c>
      <c r="B133" s="36">
        <v>0.816</v>
      </c>
      <c r="C133" s="36">
        <v>0.816</v>
      </c>
      <c r="D133" s="36">
        <v>0.816</v>
      </c>
      <c r="E133" s="36">
        <v>0.185</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B1:F43"/>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05" t="s">
        <v>248</v>
      </c>
      <c r="C1" s="105"/>
      <c r="D1" s="114"/>
      <c r="E1" s="114"/>
      <c r="F1" s="114"/>
    </row>
    <row r="2" spans="2:6" ht="15">
      <c r="B2" s="105" t="s">
        <v>249</v>
      </c>
      <c r="C2" s="105"/>
      <c r="D2" s="114"/>
      <c r="E2" s="114"/>
      <c r="F2" s="114"/>
    </row>
    <row r="3" spans="2:6" ht="15">
      <c r="B3" s="106"/>
      <c r="C3" s="106"/>
      <c r="D3" s="115"/>
      <c r="E3" s="115"/>
      <c r="F3" s="115"/>
    </row>
    <row r="4" spans="2:6" ht="60">
      <c r="B4" s="106" t="s">
        <v>250</v>
      </c>
      <c r="C4" s="106"/>
      <c r="D4" s="115"/>
      <c r="E4" s="115"/>
      <c r="F4" s="115"/>
    </row>
    <row r="5" spans="2:6" ht="15">
      <c r="B5" s="106"/>
      <c r="C5" s="106"/>
      <c r="D5" s="115"/>
      <c r="E5" s="115"/>
      <c r="F5" s="115"/>
    </row>
    <row r="6" spans="2:6" ht="30">
      <c r="B6" s="105" t="s">
        <v>251</v>
      </c>
      <c r="C6" s="105"/>
      <c r="D6" s="114"/>
      <c r="E6" s="114" t="s">
        <v>252</v>
      </c>
      <c r="F6" s="114" t="s">
        <v>253</v>
      </c>
    </row>
    <row r="7" spans="2:6" ht="15.75" thickBot="1">
      <c r="B7" s="106"/>
      <c r="C7" s="106"/>
      <c r="D7" s="115"/>
      <c r="E7" s="115"/>
      <c r="F7" s="115"/>
    </row>
    <row r="8" spans="2:6" ht="60">
      <c r="B8" s="107" t="s">
        <v>254</v>
      </c>
      <c r="C8" s="108"/>
      <c r="D8" s="116"/>
      <c r="E8" s="116">
        <v>53</v>
      </c>
      <c r="F8" s="117"/>
    </row>
    <row r="9" spans="2:6" ht="45">
      <c r="B9" s="109"/>
      <c r="C9" s="106"/>
      <c r="D9" s="115"/>
      <c r="E9" s="118" t="s">
        <v>255</v>
      </c>
      <c r="F9" s="119" t="s">
        <v>275</v>
      </c>
    </row>
    <row r="10" spans="2:6" ht="45">
      <c r="B10" s="109"/>
      <c r="C10" s="106"/>
      <c r="D10" s="115"/>
      <c r="E10" s="118" t="s">
        <v>256</v>
      </c>
      <c r="F10" s="119"/>
    </row>
    <row r="11" spans="2:6" ht="30">
      <c r="B11" s="109"/>
      <c r="C11" s="106"/>
      <c r="D11" s="115"/>
      <c r="E11" s="118" t="s">
        <v>257</v>
      </c>
      <c r="F11" s="119"/>
    </row>
    <row r="12" spans="2:6" ht="45">
      <c r="B12" s="109"/>
      <c r="C12" s="106"/>
      <c r="D12" s="115"/>
      <c r="E12" s="118" t="s">
        <v>258</v>
      </c>
      <c r="F12" s="119"/>
    </row>
    <row r="13" spans="2:6" ht="30">
      <c r="B13" s="109"/>
      <c r="C13" s="106"/>
      <c r="D13" s="115"/>
      <c r="E13" s="118" t="s">
        <v>259</v>
      </c>
      <c r="F13" s="119"/>
    </row>
    <row r="14" spans="2:6" ht="30">
      <c r="B14" s="109"/>
      <c r="C14" s="106"/>
      <c r="D14" s="115"/>
      <c r="E14" s="118" t="s">
        <v>260</v>
      </c>
      <c r="F14" s="119"/>
    </row>
    <row r="15" spans="2:6" ht="30">
      <c r="B15" s="109"/>
      <c r="C15" s="106"/>
      <c r="D15" s="115"/>
      <c r="E15" s="118" t="s">
        <v>261</v>
      </c>
      <c r="F15" s="119"/>
    </row>
    <row r="16" spans="2:6" ht="30">
      <c r="B16" s="109"/>
      <c r="C16" s="106"/>
      <c r="D16" s="115"/>
      <c r="E16" s="118" t="s">
        <v>262</v>
      </c>
      <c r="F16" s="119"/>
    </row>
    <row r="17" spans="2:6" ht="30">
      <c r="B17" s="109"/>
      <c r="C17" s="106"/>
      <c r="D17" s="115"/>
      <c r="E17" s="118" t="s">
        <v>263</v>
      </c>
      <c r="F17" s="119"/>
    </row>
    <row r="18" spans="2:6" ht="30">
      <c r="B18" s="109"/>
      <c r="C18" s="106"/>
      <c r="D18" s="115"/>
      <c r="E18" s="118" t="s">
        <v>264</v>
      </c>
      <c r="F18" s="119"/>
    </row>
    <row r="19" spans="2:6" ht="30">
      <c r="B19" s="109"/>
      <c r="C19" s="106"/>
      <c r="D19" s="115"/>
      <c r="E19" s="118" t="s">
        <v>265</v>
      </c>
      <c r="F19" s="119"/>
    </row>
    <row r="20" spans="2:6" ht="30">
      <c r="B20" s="109"/>
      <c r="C20" s="106"/>
      <c r="D20" s="115"/>
      <c r="E20" s="118" t="s">
        <v>266</v>
      </c>
      <c r="F20" s="119"/>
    </row>
    <row r="21" spans="2:6" ht="30">
      <c r="B21" s="109"/>
      <c r="C21" s="106"/>
      <c r="D21" s="115"/>
      <c r="E21" s="118" t="s">
        <v>267</v>
      </c>
      <c r="F21" s="119"/>
    </row>
    <row r="22" spans="2:6" ht="30">
      <c r="B22" s="109"/>
      <c r="C22" s="106"/>
      <c r="D22" s="115"/>
      <c r="E22" s="118" t="s">
        <v>268</v>
      </c>
      <c r="F22" s="119"/>
    </row>
    <row r="23" spans="2:6" ht="30">
      <c r="B23" s="109"/>
      <c r="C23" s="106"/>
      <c r="D23" s="115"/>
      <c r="E23" s="118" t="s">
        <v>269</v>
      </c>
      <c r="F23" s="119"/>
    </row>
    <row r="24" spans="2:6" ht="30">
      <c r="B24" s="109"/>
      <c r="C24" s="106"/>
      <c r="D24" s="115"/>
      <c r="E24" s="118" t="s">
        <v>270</v>
      </c>
      <c r="F24" s="119"/>
    </row>
    <row r="25" spans="2:6" ht="30">
      <c r="B25" s="109"/>
      <c r="C25" s="106"/>
      <c r="D25" s="115"/>
      <c r="E25" s="118" t="s">
        <v>271</v>
      </c>
      <c r="F25" s="119"/>
    </row>
    <row r="26" spans="2:6" ht="30">
      <c r="B26" s="109"/>
      <c r="C26" s="106"/>
      <c r="D26" s="115"/>
      <c r="E26" s="118" t="s">
        <v>272</v>
      </c>
      <c r="F26" s="119"/>
    </row>
    <row r="27" spans="2:6" ht="30">
      <c r="B27" s="109"/>
      <c r="C27" s="106"/>
      <c r="D27" s="115"/>
      <c r="E27" s="118" t="s">
        <v>273</v>
      </c>
      <c r="F27" s="119"/>
    </row>
    <row r="28" spans="2:6" ht="30">
      <c r="B28" s="109"/>
      <c r="C28" s="106"/>
      <c r="D28" s="115"/>
      <c r="E28" s="118" t="s">
        <v>274</v>
      </c>
      <c r="F28" s="119"/>
    </row>
    <row r="29" spans="2:6" ht="45">
      <c r="B29" s="109"/>
      <c r="C29" s="106"/>
      <c r="D29" s="115"/>
      <c r="E29" s="118" t="s">
        <v>276</v>
      </c>
      <c r="F29" s="119" t="s">
        <v>275</v>
      </c>
    </row>
    <row r="30" spans="2:6" ht="30">
      <c r="B30" s="109"/>
      <c r="C30" s="106"/>
      <c r="D30" s="115"/>
      <c r="E30" s="118" t="s">
        <v>277</v>
      </c>
      <c r="F30" s="119"/>
    </row>
    <row r="31" spans="2:6" ht="30">
      <c r="B31" s="109"/>
      <c r="C31" s="106"/>
      <c r="D31" s="115"/>
      <c r="E31" s="118" t="s">
        <v>278</v>
      </c>
      <c r="F31" s="119"/>
    </row>
    <row r="32" spans="2:6" ht="45.75" thickBot="1">
      <c r="B32" s="110"/>
      <c r="C32" s="111"/>
      <c r="D32" s="120"/>
      <c r="E32" s="121" t="s">
        <v>279</v>
      </c>
      <c r="F32" s="122"/>
    </row>
    <row r="33" spans="2:6" ht="15.75" thickBot="1">
      <c r="B33" s="106"/>
      <c r="C33" s="106"/>
      <c r="D33" s="115"/>
      <c r="E33" s="115"/>
      <c r="F33" s="115"/>
    </row>
    <row r="34" spans="2:6" ht="60">
      <c r="B34" s="107" t="s">
        <v>280</v>
      </c>
      <c r="C34" s="108"/>
      <c r="D34" s="116"/>
      <c r="E34" s="116">
        <v>1</v>
      </c>
      <c r="F34" s="117"/>
    </row>
    <row r="35" spans="2:6" ht="30.75" thickBot="1">
      <c r="B35" s="110"/>
      <c r="C35" s="111"/>
      <c r="D35" s="120"/>
      <c r="E35" s="121" t="s">
        <v>281</v>
      </c>
      <c r="F35" s="122" t="s">
        <v>275</v>
      </c>
    </row>
    <row r="36" spans="2:6" ht="15">
      <c r="B36" s="106"/>
      <c r="C36" s="106"/>
      <c r="D36" s="115"/>
      <c r="E36" s="115"/>
      <c r="F36" s="115"/>
    </row>
    <row r="37" spans="2:6" ht="15">
      <c r="B37" s="106"/>
      <c r="C37" s="106"/>
      <c r="D37" s="115"/>
      <c r="E37" s="115"/>
      <c r="F37" s="115"/>
    </row>
    <row r="38" spans="2:6" ht="15">
      <c r="B38" s="105" t="s">
        <v>282</v>
      </c>
      <c r="C38" s="105"/>
      <c r="D38" s="114"/>
      <c r="E38" s="114"/>
      <c r="F38" s="114"/>
    </row>
    <row r="39" spans="2:6" ht="15.75" thickBot="1">
      <c r="B39" s="106"/>
      <c r="C39" s="106"/>
      <c r="D39" s="115"/>
      <c r="E39" s="115"/>
      <c r="F39" s="115"/>
    </row>
    <row r="40" spans="2:6" ht="75.75" thickBot="1">
      <c r="B40" s="112" t="s">
        <v>283</v>
      </c>
      <c r="C40" s="113"/>
      <c r="D40" s="123"/>
      <c r="E40" s="123" t="s">
        <v>284</v>
      </c>
      <c r="F40" s="124" t="s">
        <v>275</v>
      </c>
    </row>
    <row r="41" spans="2:6" ht="15.75" thickBot="1">
      <c r="B41" s="106"/>
      <c r="C41" s="106"/>
      <c r="D41" s="115"/>
      <c r="E41" s="115"/>
      <c r="F41" s="115"/>
    </row>
    <row r="42" spans="2:6" ht="45.75" thickBot="1">
      <c r="B42" s="112" t="s">
        <v>285</v>
      </c>
      <c r="C42" s="113"/>
      <c r="D42" s="123"/>
      <c r="E42" s="123">
        <v>2</v>
      </c>
      <c r="F42" s="124" t="s">
        <v>275</v>
      </c>
    </row>
    <row r="43" spans="2:6" ht="15">
      <c r="B43" s="106"/>
      <c r="C43" s="106"/>
      <c r="D43" s="115"/>
      <c r="E43" s="115"/>
      <c r="F43" s="115"/>
    </row>
  </sheetData>
  <sheetProtection/>
  <hyperlinks>
    <hyperlink ref="E9" location="'Powerlifting Raw'!AJ118:AJ150" display="'Powerlifting Raw'!AJ118:AJ150"/>
    <hyperlink ref="E10" location="'Powerlifting Raw'!AJ107:AJ117" display="'Powerlifting Raw'!AJ107:AJ117"/>
    <hyperlink ref="E11" location="'Powerlifting Raw'!AJ95:AJ106" display="'Powerlifting Raw'!AJ95:AJ106"/>
    <hyperlink ref="E12" location="'Powerlifting Raw'!AJ151:AJ153" display="'Powerlifting Raw'!AJ151:AJ153"/>
    <hyperlink ref="E13" location="'Powerlifting Raw'!F119:G150" display="'Powerlifting Raw'!F119:G150"/>
    <hyperlink ref="E14" location="'Powerlifting Raw'!F151:G153" display="'Powerlifting Raw'!F151:G153"/>
    <hyperlink ref="E15" location="'Powerlifting Raw'!I119:J150" display="'Powerlifting Raw'!I119:J150"/>
    <hyperlink ref="E16" location="'Powerlifting Raw'!I151:J153" display="'Powerlifting Raw'!I151:J153"/>
    <hyperlink ref="E17" location="'Powerlifting Raw'!F160:J160" display="'Powerlifting Raw'!F160:J160"/>
    <hyperlink ref="E18" location="'Powerlifting Raw'!I107:J117" display="'Powerlifting Raw'!I107:J117"/>
    <hyperlink ref="E19" location="'Powerlifting Raw'!I95:J106" display="'Powerlifting Raw'!I95:J106"/>
    <hyperlink ref="E20" location="'Powerlifting Raw'!F107:G117" display="'Powerlifting Raw'!F107:G117"/>
    <hyperlink ref="E21" location="'Powerlifting Raw'!F95:G106" display="'Powerlifting Raw'!F95:G106"/>
    <hyperlink ref="E22" location="'Powerlifting Raw'!I92:J93" display="'Powerlifting Raw'!I92:J93"/>
    <hyperlink ref="E23" location="'Powerlifting Raw'!F92:G93" display="'Powerlifting Raw'!F92:G93"/>
    <hyperlink ref="E24" location="'Powerlifting Raw'!I88:J89" display="'Powerlifting Raw'!I88:J89"/>
    <hyperlink ref="E25" location="'Powerlifting Raw'!F88:G89" display="'Powerlifting Raw'!F88:G89"/>
    <hyperlink ref="E26" location="'Powerlifting Raw'!AJ92:AJ93" display="'Powerlifting Raw'!AJ92:AJ93"/>
    <hyperlink ref="E27" location="'Powerlifting Raw'!AJ88:AJ89" display="'Powerlifting Raw'!AJ88:AJ89"/>
    <hyperlink ref="E28" location="'Powerlifting Raw'!F118:J118" display="'Powerlifting Raw'!F118:J118"/>
    <hyperlink ref="E29" location="'Powerlifting Equiped'!F19:G35" display="'Powerlifting Equiped'!F19:G35"/>
    <hyperlink ref="E30" location="'Powerlifting Equiped'!I19:J31" display="'Powerlifting Equiped'!I19:J31"/>
    <hyperlink ref="E31" location="'Powerlifting Equiped'!I33:J34" display="'Powerlifting Equiped'!I33:J34"/>
    <hyperlink ref="E32" location="'Powerlifting Equiped'!AJ19:AJ35" display="'Powerlifting Equiped'!AJ19:AJ35"/>
    <hyperlink ref="E35" location="'Powerlifting Raw'!B49" display="'Powerlifting Raw'!B49"/>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43"/>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05" t="s">
        <v>248</v>
      </c>
      <c r="C1" s="105"/>
      <c r="D1" s="114"/>
      <c r="E1" s="114"/>
      <c r="F1" s="114"/>
    </row>
    <row r="2" spans="2:6" ht="15">
      <c r="B2" s="105" t="s">
        <v>286</v>
      </c>
      <c r="C2" s="105"/>
      <c r="D2" s="114"/>
      <c r="E2" s="114"/>
      <c r="F2" s="114"/>
    </row>
    <row r="3" spans="2:6" ht="15">
      <c r="B3" s="106"/>
      <c r="C3" s="106"/>
      <c r="D3" s="115"/>
      <c r="E3" s="115"/>
      <c r="F3" s="115"/>
    </row>
    <row r="4" spans="2:6" ht="60">
      <c r="B4" s="106" t="s">
        <v>250</v>
      </c>
      <c r="C4" s="106"/>
      <c r="D4" s="115"/>
      <c r="E4" s="115"/>
      <c r="F4" s="115"/>
    </row>
    <row r="5" spans="2:6" ht="15">
      <c r="B5" s="106"/>
      <c r="C5" s="106"/>
      <c r="D5" s="115"/>
      <c r="E5" s="115"/>
      <c r="F5" s="115"/>
    </row>
    <row r="6" spans="2:6" ht="30">
      <c r="B6" s="105" t="s">
        <v>251</v>
      </c>
      <c r="C6" s="105"/>
      <c r="D6" s="114"/>
      <c r="E6" s="114" t="s">
        <v>252</v>
      </c>
      <c r="F6" s="114" t="s">
        <v>253</v>
      </c>
    </row>
    <row r="7" spans="2:6" ht="15.75" thickBot="1">
      <c r="B7" s="106"/>
      <c r="C7" s="106"/>
      <c r="D7" s="115"/>
      <c r="E7" s="115"/>
      <c r="F7" s="115"/>
    </row>
    <row r="8" spans="2:6" ht="60">
      <c r="B8" s="107" t="s">
        <v>254</v>
      </c>
      <c r="C8" s="108"/>
      <c r="D8" s="116"/>
      <c r="E8" s="116">
        <v>53</v>
      </c>
      <c r="F8" s="117"/>
    </row>
    <row r="9" spans="2:6" ht="45">
      <c r="B9" s="109"/>
      <c r="C9" s="106"/>
      <c r="D9" s="115"/>
      <c r="E9" s="118" t="s">
        <v>255</v>
      </c>
      <c r="F9" s="119" t="s">
        <v>275</v>
      </c>
    </row>
    <row r="10" spans="2:6" ht="45">
      <c r="B10" s="109"/>
      <c r="C10" s="106"/>
      <c r="D10" s="115"/>
      <c r="E10" s="118" t="s">
        <v>256</v>
      </c>
      <c r="F10" s="119"/>
    </row>
    <row r="11" spans="2:6" ht="30">
      <c r="B11" s="109"/>
      <c r="C11" s="106"/>
      <c r="D11" s="115"/>
      <c r="E11" s="118" t="s">
        <v>257</v>
      </c>
      <c r="F11" s="119"/>
    </row>
    <row r="12" spans="2:6" ht="45">
      <c r="B12" s="109"/>
      <c r="C12" s="106"/>
      <c r="D12" s="115"/>
      <c r="E12" s="118" t="s">
        <v>258</v>
      </c>
      <c r="F12" s="119"/>
    </row>
    <row r="13" spans="2:6" ht="30">
      <c r="B13" s="109"/>
      <c r="C13" s="106"/>
      <c r="D13" s="115"/>
      <c r="E13" s="118" t="s">
        <v>259</v>
      </c>
      <c r="F13" s="119"/>
    </row>
    <row r="14" spans="2:6" ht="30">
      <c r="B14" s="109"/>
      <c r="C14" s="106"/>
      <c r="D14" s="115"/>
      <c r="E14" s="118" t="s">
        <v>260</v>
      </c>
      <c r="F14" s="119"/>
    </row>
    <row r="15" spans="2:6" ht="30">
      <c r="B15" s="109"/>
      <c r="C15" s="106"/>
      <c r="D15" s="115"/>
      <c r="E15" s="118" t="s">
        <v>261</v>
      </c>
      <c r="F15" s="119"/>
    </row>
    <row r="16" spans="2:6" ht="30">
      <c r="B16" s="109"/>
      <c r="C16" s="106"/>
      <c r="D16" s="115"/>
      <c r="E16" s="118" t="s">
        <v>262</v>
      </c>
      <c r="F16" s="119"/>
    </row>
    <row r="17" spans="2:6" ht="30">
      <c r="B17" s="109"/>
      <c r="C17" s="106"/>
      <c r="D17" s="115"/>
      <c r="E17" s="118" t="s">
        <v>263</v>
      </c>
      <c r="F17" s="119"/>
    </row>
    <row r="18" spans="2:6" ht="30">
      <c r="B18" s="109"/>
      <c r="C18" s="106"/>
      <c r="D18" s="115"/>
      <c r="E18" s="118" t="s">
        <v>264</v>
      </c>
      <c r="F18" s="119"/>
    </row>
    <row r="19" spans="2:6" ht="30">
      <c r="B19" s="109"/>
      <c r="C19" s="106"/>
      <c r="D19" s="115"/>
      <c r="E19" s="118" t="s">
        <v>265</v>
      </c>
      <c r="F19" s="119"/>
    </row>
    <row r="20" spans="2:6" ht="30">
      <c r="B20" s="109"/>
      <c r="C20" s="106"/>
      <c r="D20" s="115"/>
      <c r="E20" s="118" t="s">
        <v>266</v>
      </c>
      <c r="F20" s="119"/>
    </row>
    <row r="21" spans="2:6" ht="30">
      <c r="B21" s="109"/>
      <c r="C21" s="106"/>
      <c r="D21" s="115"/>
      <c r="E21" s="118" t="s">
        <v>267</v>
      </c>
      <c r="F21" s="119"/>
    </row>
    <row r="22" spans="2:6" ht="30">
      <c r="B22" s="109"/>
      <c r="C22" s="106"/>
      <c r="D22" s="115"/>
      <c r="E22" s="118" t="s">
        <v>268</v>
      </c>
      <c r="F22" s="119"/>
    </row>
    <row r="23" spans="2:6" ht="30">
      <c r="B23" s="109"/>
      <c r="C23" s="106"/>
      <c r="D23" s="115"/>
      <c r="E23" s="118" t="s">
        <v>269</v>
      </c>
      <c r="F23" s="119"/>
    </row>
    <row r="24" spans="2:6" ht="30">
      <c r="B24" s="109"/>
      <c r="C24" s="106"/>
      <c r="D24" s="115"/>
      <c r="E24" s="118" t="s">
        <v>270</v>
      </c>
      <c r="F24" s="119"/>
    </row>
    <row r="25" spans="2:6" ht="30">
      <c r="B25" s="109"/>
      <c r="C25" s="106"/>
      <c r="D25" s="115"/>
      <c r="E25" s="118" t="s">
        <v>271</v>
      </c>
      <c r="F25" s="119"/>
    </row>
    <row r="26" spans="2:6" ht="30">
      <c r="B26" s="109"/>
      <c r="C26" s="106"/>
      <c r="D26" s="115"/>
      <c r="E26" s="118" t="s">
        <v>272</v>
      </c>
      <c r="F26" s="119"/>
    </row>
    <row r="27" spans="2:6" ht="30">
      <c r="B27" s="109"/>
      <c r="C27" s="106"/>
      <c r="D27" s="115"/>
      <c r="E27" s="118" t="s">
        <v>273</v>
      </c>
      <c r="F27" s="119"/>
    </row>
    <row r="28" spans="2:6" ht="30">
      <c r="B28" s="109"/>
      <c r="C28" s="106"/>
      <c r="D28" s="115"/>
      <c r="E28" s="118" t="s">
        <v>274</v>
      </c>
      <c r="F28" s="119"/>
    </row>
    <row r="29" spans="2:6" ht="45">
      <c r="B29" s="109"/>
      <c r="C29" s="106"/>
      <c r="D29" s="115"/>
      <c r="E29" s="118" t="s">
        <v>276</v>
      </c>
      <c r="F29" s="119" t="s">
        <v>275</v>
      </c>
    </row>
    <row r="30" spans="2:6" ht="30">
      <c r="B30" s="109"/>
      <c r="C30" s="106"/>
      <c r="D30" s="115"/>
      <c r="E30" s="118" t="s">
        <v>277</v>
      </c>
      <c r="F30" s="119"/>
    </row>
    <row r="31" spans="2:6" ht="30">
      <c r="B31" s="109"/>
      <c r="C31" s="106"/>
      <c r="D31" s="115"/>
      <c r="E31" s="118" t="s">
        <v>278</v>
      </c>
      <c r="F31" s="119"/>
    </row>
    <row r="32" spans="2:6" ht="45.75" thickBot="1">
      <c r="B32" s="110"/>
      <c r="C32" s="111"/>
      <c r="D32" s="120"/>
      <c r="E32" s="121" t="s">
        <v>279</v>
      </c>
      <c r="F32" s="122"/>
    </row>
    <row r="33" spans="2:6" ht="15.75" thickBot="1">
      <c r="B33" s="106"/>
      <c r="C33" s="106"/>
      <c r="D33" s="115"/>
      <c r="E33" s="115"/>
      <c r="F33" s="115"/>
    </row>
    <row r="34" spans="2:6" ht="60">
      <c r="B34" s="107" t="s">
        <v>280</v>
      </c>
      <c r="C34" s="108"/>
      <c r="D34" s="116"/>
      <c r="E34" s="116">
        <v>1</v>
      </c>
      <c r="F34" s="117"/>
    </row>
    <row r="35" spans="2:6" ht="30.75" thickBot="1">
      <c r="B35" s="110"/>
      <c r="C35" s="111"/>
      <c r="D35" s="120"/>
      <c r="E35" s="121" t="s">
        <v>281</v>
      </c>
      <c r="F35" s="122" t="s">
        <v>275</v>
      </c>
    </row>
    <row r="36" spans="2:6" ht="15">
      <c r="B36" s="106"/>
      <c r="C36" s="106"/>
      <c r="D36" s="115"/>
      <c r="E36" s="115"/>
      <c r="F36" s="115"/>
    </row>
    <row r="37" spans="2:6" ht="15">
      <c r="B37" s="106"/>
      <c r="C37" s="106"/>
      <c r="D37" s="115"/>
      <c r="E37" s="115"/>
      <c r="F37" s="115"/>
    </row>
    <row r="38" spans="2:6" ht="15">
      <c r="B38" s="105" t="s">
        <v>282</v>
      </c>
      <c r="C38" s="105"/>
      <c r="D38" s="114"/>
      <c r="E38" s="114"/>
      <c r="F38" s="114"/>
    </row>
    <row r="39" spans="2:6" ht="15.75" thickBot="1">
      <c r="B39" s="106"/>
      <c r="C39" s="106"/>
      <c r="D39" s="115"/>
      <c r="E39" s="115"/>
      <c r="F39" s="115"/>
    </row>
    <row r="40" spans="2:6" ht="75.75" thickBot="1">
      <c r="B40" s="112" t="s">
        <v>283</v>
      </c>
      <c r="C40" s="113"/>
      <c r="D40" s="123"/>
      <c r="E40" s="123" t="s">
        <v>284</v>
      </c>
      <c r="F40" s="124" t="s">
        <v>275</v>
      </c>
    </row>
    <row r="41" spans="2:6" ht="15.75" thickBot="1">
      <c r="B41" s="106"/>
      <c r="C41" s="106"/>
      <c r="D41" s="115"/>
      <c r="E41" s="115"/>
      <c r="F41" s="115"/>
    </row>
    <row r="42" spans="2:6" ht="45.75" thickBot="1">
      <c r="B42" s="112" t="s">
        <v>285</v>
      </c>
      <c r="C42" s="113"/>
      <c r="D42" s="123"/>
      <c r="E42" s="123">
        <v>2</v>
      </c>
      <c r="F42" s="124" t="s">
        <v>275</v>
      </c>
    </row>
    <row r="43" spans="2:6" ht="15">
      <c r="B43" s="106"/>
      <c r="C43" s="106"/>
      <c r="D43" s="115"/>
      <c r="E43" s="115"/>
      <c r="F43" s="115"/>
    </row>
  </sheetData>
  <sheetProtection/>
  <hyperlinks>
    <hyperlink ref="E9" location="'Powerlifting Raw'!AJ118:AJ150" display="'Powerlifting Raw'!AJ118:AJ150"/>
    <hyperlink ref="E10" location="'Powerlifting Raw'!AJ107:AJ117" display="'Powerlifting Raw'!AJ107:AJ117"/>
    <hyperlink ref="E11" location="'Powerlifting Raw'!AJ95:AJ106" display="'Powerlifting Raw'!AJ95:AJ106"/>
    <hyperlink ref="E12" location="'Powerlifting Raw'!AJ151:AJ153" display="'Powerlifting Raw'!AJ151:AJ153"/>
    <hyperlink ref="E13" location="'Powerlifting Raw'!F119:G150" display="'Powerlifting Raw'!F119:G150"/>
    <hyperlink ref="E14" location="'Powerlifting Raw'!F151:G153" display="'Powerlifting Raw'!F151:G153"/>
    <hyperlink ref="E15" location="'Powerlifting Raw'!I119:J150" display="'Powerlifting Raw'!I119:J150"/>
    <hyperlink ref="E16" location="'Powerlifting Raw'!I151:J153" display="'Powerlifting Raw'!I151:J153"/>
    <hyperlink ref="E17" location="'Powerlifting Raw'!F160:J160" display="'Powerlifting Raw'!F160:J160"/>
    <hyperlink ref="E18" location="'Powerlifting Raw'!I107:J117" display="'Powerlifting Raw'!I107:J117"/>
    <hyperlink ref="E19" location="'Powerlifting Raw'!I95:J106" display="'Powerlifting Raw'!I95:J106"/>
    <hyperlink ref="E20" location="'Powerlifting Raw'!F107:G117" display="'Powerlifting Raw'!F107:G117"/>
    <hyperlink ref="E21" location="'Powerlifting Raw'!F95:G106" display="'Powerlifting Raw'!F95:G106"/>
    <hyperlink ref="E22" location="'Powerlifting Raw'!I92:J93" display="'Powerlifting Raw'!I92:J93"/>
    <hyperlink ref="E23" location="'Powerlifting Raw'!F92:G93" display="'Powerlifting Raw'!F92:G93"/>
    <hyperlink ref="E24" location="'Powerlifting Raw'!I88:J89" display="'Powerlifting Raw'!I88:J89"/>
    <hyperlink ref="E25" location="'Powerlifting Raw'!F88:G89" display="'Powerlifting Raw'!F88:G89"/>
    <hyperlink ref="E26" location="'Powerlifting Raw'!AJ92:AJ93" display="'Powerlifting Raw'!AJ92:AJ93"/>
    <hyperlink ref="E27" location="'Powerlifting Raw'!AJ88:AJ89" display="'Powerlifting Raw'!AJ88:AJ89"/>
    <hyperlink ref="E28" location="'Powerlifting Raw'!F118:J118" display="'Powerlifting Raw'!F118:J118"/>
    <hyperlink ref="E29" location="'Powerlifting Equiped'!F19:G35" display="'Powerlifting Equiped'!F19:G35"/>
    <hyperlink ref="E30" location="'Powerlifting Equiped'!I19:J31" display="'Powerlifting Equiped'!I19:J31"/>
    <hyperlink ref="E31" location="'Powerlifting Equiped'!I33:J34" display="'Powerlifting Equiped'!I33:J34"/>
    <hyperlink ref="E32" location="'Powerlifting Equiped'!AJ19:AJ35" display="'Powerlifting Equiped'!AJ19:AJ35"/>
    <hyperlink ref="E35" location="'Powerlifting Raw'!B49" display="'Powerlifting Raw'!B49"/>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48"/>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05" t="s">
        <v>248</v>
      </c>
      <c r="C1" s="105"/>
      <c r="D1" s="114"/>
      <c r="E1" s="114"/>
      <c r="F1" s="114"/>
    </row>
    <row r="2" spans="2:6" ht="15">
      <c r="B2" s="105" t="s">
        <v>286</v>
      </c>
      <c r="C2" s="105"/>
      <c r="D2" s="114"/>
      <c r="E2" s="114"/>
      <c r="F2" s="114"/>
    </row>
    <row r="3" spans="2:6" ht="15">
      <c r="B3" s="106"/>
      <c r="C3" s="106"/>
      <c r="D3" s="115"/>
      <c r="E3" s="115"/>
      <c r="F3" s="115"/>
    </row>
    <row r="4" spans="2:6" ht="60">
      <c r="B4" s="106" t="s">
        <v>250</v>
      </c>
      <c r="C4" s="106"/>
      <c r="D4" s="115"/>
      <c r="E4" s="115"/>
      <c r="F4" s="115"/>
    </row>
    <row r="5" spans="2:6" ht="15">
      <c r="B5" s="106"/>
      <c r="C5" s="106"/>
      <c r="D5" s="115"/>
      <c r="E5" s="115"/>
      <c r="F5" s="115"/>
    </row>
    <row r="6" spans="2:6" ht="30">
      <c r="B6" s="105" t="s">
        <v>251</v>
      </c>
      <c r="C6" s="105"/>
      <c r="D6" s="114"/>
      <c r="E6" s="114" t="s">
        <v>252</v>
      </c>
      <c r="F6" s="114" t="s">
        <v>253</v>
      </c>
    </row>
    <row r="7" spans="2:6" ht="15.75" thickBot="1">
      <c r="B7" s="106"/>
      <c r="C7" s="106"/>
      <c r="D7" s="115"/>
      <c r="E7" s="115"/>
      <c r="F7" s="115"/>
    </row>
    <row r="8" spans="2:6" ht="60">
      <c r="B8" s="107" t="s">
        <v>254</v>
      </c>
      <c r="C8" s="108"/>
      <c r="D8" s="116"/>
      <c r="E8" s="116">
        <v>53</v>
      </c>
      <c r="F8" s="117"/>
    </row>
    <row r="9" spans="2:6" ht="45">
      <c r="B9" s="109"/>
      <c r="C9" s="106"/>
      <c r="D9" s="115"/>
      <c r="E9" s="118" t="s">
        <v>255</v>
      </c>
      <c r="F9" s="119" t="s">
        <v>275</v>
      </c>
    </row>
    <row r="10" spans="2:6" ht="45">
      <c r="B10" s="109"/>
      <c r="C10" s="106"/>
      <c r="D10" s="115"/>
      <c r="E10" s="118" t="s">
        <v>256</v>
      </c>
      <c r="F10" s="119"/>
    </row>
    <row r="11" spans="2:6" ht="30">
      <c r="B11" s="109"/>
      <c r="C11" s="106"/>
      <c r="D11" s="115"/>
      <c r="E11" s="118" t="s">
        <v>257</v>
      </c>
      <c r="F11" s="119"/>
    </row>
    <row r="12" spans="2:6" ht="45">
      <c r="B12" s="109"/>
      <c r="C12" s="106"/>
      <c r="D12" s="115"/>
      <c r="E12" s="118" t="s">
        <v>258</v>
      </c>
      <c r="F12" s="119"/>
    </row>
    <row r="13" spans="2:6" ht="30">
      <c r="B13" s="109"/>
      <c r="C13" s="106"/>
      <c r="D13" s="115"/>
      <c r="E13" s="118" t="s">
        <v>259</v>
      </c>
      <c r="F13" s="119"/>
    </row>
    <row r="14" spans="2:6" ht="30">
      <c r="B14" s="109"/>
      <c r="C14" s="106"/>
      <c r="D14" s="115"/>
      <c r="E14" s="118" t="s">
        <v>260</v>
      </c>
      <c r="F14" s="119"/>
    </row>
    <row r="15" spans="2:6" ht="30">
      <c r="B15" s="109"/>
      <c r="C15" s="106"/>
      <c r="D15" s="115"/>
      <c r="E15" s="118" t="s">
        <v>261</v>
      </c>
      <c r="F15" s="119"/>
    </row>
    <row r="16" spans="2:6" ht="30">
      <c r="B16" s="109"/>
      <c r="C16" s="106"/>
      <c r="D16" s="115"/>
      <c r="E16" s="118" t="s">
        <v>262</v>
      </c>
      <c r="F16" s="119"/>
    </row>
    <row r="17" spans="2:6" ht="30">
      <c r="B17" s="109"/>
      <c r="C17" s="106"/>
      <c r="D17" s="115"/>
      <c r="E17" s="118" t="s">
        <v>263</v>
      </c>
      <c r="F17" s="119"/>
    </row>
    <row r="18" spans="2:6" ht="30">
      <c r="B18" s="109"/>
      <c r="C18" s="106"/>
      <c r="D18" s="115"/>
      <c r="E18" s="118" t="s">
        <v>264</v>
      </c>
      <c r="F18" s="119"/>
    </row>
    <row r="19" spans="2:6" ht="30">
      <c r="B19" s="109"/>
      <c r="C19" s="106"/>
      <c r="D19" s="115"/>
      <c r="E19" s="118" t="s">
        <v>265</v>
      </c>
      <c r="F19" s="119"/>
    </row>
    <row r="20" spans="2:6" ht="30">
      <c r="B20" s="109"/>
      <c r="C20" s="106"/>
      <c r="D20" s="115"/>
      <c r="E20" s="118" t="s">
        <v>266</v>
      </c>
      <c r="F20" s="119"/>
    </row>
    <row r="21" spans="2:6" ht="30">
      <c r="B21" s="109"/>
      <c r="C21" s="106"/>
      <c r="D21" s="115"/>
      <c r="E21" s="118" t="s">
        <v>267</v>
      </c>
      <c r="F21" s="119"/>
    </row>
    <row r="22" spans="2:6" ht="30">
      <c r="B22" s="109"/>
      <c r="C22" s="106"/>
      <c r="D22" s="115"/>
      <c r="E22" s="118" t="s">
        <v>268</v>
      </c>
      <c r="F22" s="119"/>
    </row>
    <row r="23" spans="2:6" ht="30">
      <c r="B23" s="109"/>
      <c r="C23" s="106"/>
      <c r="D23" s="115"/>
      <c r="E23" s="118" t="s">
        <v>269</v>
      </c>
      <c r="F23" s="119"/>
    </row>
    <row r="24" spans="2:6" ht="30">
      <c r="B24" s="109"/>
      <c r="C24" s="106"/>
      <c r="D24" s="115"/>
      <c r="E24" s="118" t="s">
        <v>270</v>
      </c>
      <c r="F24" s="119"/>
    </row>
    <row r="25" spans="2:6" ht="30">
      <c r="B25" s="109"/>
      <c r="C25" s="106"/>
      <c r="D25" s="115"/>
      <c r="E25" s="118" t="s">
        <v>271</v>
      </c>
      <c r="F25" s="119"/>
    </row>
    <row r="26" spans="2:6" ht="30">
      <c r="B26" s="109"/>
      <c r="C26" s="106"/>
      <c r="D26" s="115"/>
      <c r="E26" s="118" t="s">
        <v>272</v>
      </c>
      <c r="F26" s="119"/>
    </row>
    <row r="27" spans="2:6" ht="30">
      <c r="B27" s="109"/>
      <c r="C27" s="106"/>
      <c r="D27" s="115"/>
      <c r="E27" s="118" t="s">
        <v>273</v>
      </c>
      <c r="F27" s="119"/>
    </row>
    <row r="28" spans="2:6" ht="30">
      <c r="B28" s="109"/>
      <c r="C28" s="106"/>
      <c r="D28" s="115"/>
      <c r="E28" s="118" t="s">
        <v>274</v>
      </c>
      <c r="F28" s="119"/>
    </row>
    <row r="29" spans="2:6" ht="45">
      <c r="B29" s="109"/>
      <c r="C29" s="106"/>
      <c r="D29" s="115"/>
      <c r="E29" s="118" t="s">
        <v>276</v>
      </c>
      <c r="F29" s="119" t="s">
        <v>275</v>
      </c>
    </row>
    <row r="30" spans="2:6" ht="30">
      <c r="B30" s="109"/>
      <c r="C30" s="106"/>
      <c r="D30" s="115"/>
      <c r="E30" s="118" t="s">
        <v>277</v>
      </c>
      <c r="F30" s="119"/>
    </row>
    <row r="31" spans="2:6" ht="30">
      <c r="B31" s="109"/>
      <c r="C31" s="106"/>
      <c r="D31" s="115"/>
      <c r="E31" s="118" t="s">
        <v>278</v>
      </c>
      <c r="F31" s="119"/>
    </row>
    <row r="32" spans="2:6" ht="45.75" thickBot="1">
      <c r="B32" s="110"/>
      <c r="C32" s="111"/>
      <c r="D32" s="120"/>
      <c r="E32" s="121" t="s">
        <v>279</v>
      </c>
      <c r="F32" s="122"/>
    </row>
    <row r="33" spans="2:6" ht="15.75" thickBot="1">
      <c r="B33" s="106"/>
      <c r="C33" s="106"/>
      <c r="D33" s="115"/>
      <c r="E33" s="115"/>
      <c r="F33" s="115"/>
    </row>
    <row r="34" spans="2:6" ht="60">
      <c r="B34" s="107" t="s">
        <v>280</v>
      </c>
      <c r="C34" s="108"/>
      <c r="D34" s="116"/>
      <c r="E34" s="116">
        <v>1</v>
      </c>
      <c r="F34" s="117"/>
    </row>
    <row r="35" spans="2:6" ht="30.75" thickBot="1">
      <c r="B35" s="110"/>
      <c r="C35" s="111"/>
      <c r="D35" s="120"/>
      <c r="E35" s="121" t="s">
        <v>281</v>
      </c>
      <c r="F35" s="122" t="s">
        <v>275</v>
      </c>
    </row>
    <row r="36" spans="2:6" ht="15.75" thickBot="1">
      <c r="B36" s="106"/>
      <c r="C36" s="106"/>
      <c r="D36" s="115"/>
      <c r="E36" s="115"/>
      <c r="F36" s="115"/>
    </row>
    <row r="37" spans="2:6" ht="45">
      <c r="B37" s="107" t="s">
        <v>287</v>
      </c>
      <c r="C37" s="108"/>
      <c r="D37" s="116"/>
      <c r="E37" s="116">
        <v>3</v>
      </c>
      <c r="F37" s="117"/>
    </row>
    <row r="38" spans="2:6" ht="30">
      <c r="B38" s="109"/>
      <c r="C38" s="106"/>
      <c r="D38" s="115"/>
      <c r="E38" s="118" t="s">
        <v>288</v>
      </c>
      <c r="F38" s="119" t="s">
        <v>275</v>
      </c>
    </row>
    <row r="39" spans="2:6" ht="30">
      <c r="B39" s="109"/>
      <c r="C39" s="106"/>
      <c r="D39" s="115"/>
      <c r="E39" s="118" t="s">
        <v>289</v>
      </c>
      <c r="F39" s="119"/>
    </row>
    <row r="40" spans="2:6" ht="30.75" thickBot="1">
      <c r="B40" s="110"/>
      <c r="C40" s="111"/>
      <c r="D40" s="120"/>
      <c r="E40" s="121" t="s">
        <v>290</v>
      </c>
      <c r="F40" s="122"/>
    </row>
    <row r="41" spans="2:6" ht="15">
      <c r="B41" s="106"/>
      <c r="C41" s="106"/>
      <c r="D41" s="115"/>
      <c r="E41" s="115"/>
      <c r="F41" s="115"/>
    </row>
    <row r="42" spans="2:6" ht="15">
      <c r="B42" s="106"/>
      <c r="C42" s="106"/>
      <c r="D42" s="115"/>
      <c r="E42" s="115"/>
      <c r="F42" s="115"/>
    </row>
    <row r="43" spans="2:6" ht="15">
      <c r="B43" s="105" t="s">
        <v>282</v>
      </c>
      <c r="C43" s="105"/>
      <c r="D43" s="114"/>
      <c r="E43" s="114"/>
      <c r="F43" s="114"/>
    </row>
    <row r="44" spans="2:6" ht="15.75" thickBot="1">
      <c r="B44" s="106"/>
      <c r="C44" s="106"/>
      <c r="D44" s="115"/>
      <c r="E44" s="115"/>
      <c r="F44" s="115"/>
    </row>
    <row r="45" spans="2:6" ht="75.75" thickBot="1">
      <c r="B45" s="112" t="s">
        <v>283</v>
      </c>
      <c r="C45" s="113"/>
      <c r="D45" s="123"/>
      <c r="E45" s="123" t="s">
        <v>284</v>
      </c>
      <c r="F45" s="124" t="s">
        <v>275</v>
      </c>
    </row>
    <row r="46" spans="2:6" ht="15.75" thickBot="1">
      <c r="B46" s="106"/>
      <c r="C46" s="106"/>
      <c r="D46" s="115"/>
      <c r="E46" s="115"/>
      <c r="F46" s="115"/>
    </row>
    <row r="47" spans="2:6" ht="45.75" thickBot="1">
      <c r="B47" s="112" t="s">
        <v>285</v>
      </c>
      <c r="C47" s="113"/>
      <c r="D47" s="123"/>
      <c r="E47" s="123">
        <v>2</v>
      </c>
      <c r="F47" s="124" t="s">
        <v>275</v>
      </c>
    </row>
    <row r="48" spans="2:6" ht="15">
      <c r="B48" s="106"/>
      <c r="C48" s="106"/>
      <c r="D48" s="115"/>
      <c r="E48" s="115"/>
      <c r="F48" s="115"/>
    </row>
  </sheetData>
  <sheetProtection/>
  <hyperlinks>
    <hyperlink ref="E9" location="'Powerlifting Raw'!AJ118:AJ150" display="'Powerlifting Raw'!AJ118:AJ150"/>
    <hyperlink ref="E10" location="'Powerlifting Raw'!AJ107:AJ117" display="'Powerlifting Raw'!AJ107:AJ117"/>
    <hyperlink ref="E11" location="'Powerlifting Raw'!AJ95:AJ106" display="'Powerlifting Raw'!AJ95:AJ106"/>
    <hyperlink ref="E12" location="'Powerlifting Raw'!AJ151:AJ153" display="'Powerlifting Raw'!AJ151:AJ153"/>
    <hyperlink ref="E13" location="'Powerlifting Raw'!F119:G150" display="'Powerlifting Raw'!F119:G150"/>
    <hyperlink ref="E14" location="'Powerlifting Raw'!F151:G153" display="'Powerlifting Raw'!F151:G153"/>
    <hyperlink ref="E15" location="'Powerlifting Raw'!I119:J150" display="'Powerlifting Raw'!I119:J150"/>
    <hyperlink ref="E16" location="'Powerlifting Raw'!I151:J153" display="'Powerlifting Raw'!I151:J153"/>
    <hyperlink ref="E17" location="'Powerlifting Raw'!F160:J160" display="'Powerlifting Raw'!F160:J160"/>
    <hyperlink ref="E18" location="'Powerlifting Raw'!I107:J117" display="'Powerlifting Raw'!I107:J117"/>
    <hyperlink ref="E19" location="'Powerlifting Raw'!I95:J106" display="'Powerlifting Raw'!I95:J106"/>
    <hyperlink ref="E20" location="'Powerlifting Raw'!F107:G117" display="'Powerlifting Raw'!F107:G117"/>
    <hyperlink ref="E21" location="'Powerlifting Raw'!F95:G106" display="'Powerlifting Raw'!F95:G106"/>
    <hyperlink ref="E22" location="'Powerlifting Raw'!I92:J93" display="'Powerlifting Raw'!I92:J93"/>
    <hyperlink ref="E23" location="'Powerlifting Raw'!F92:G93" display="'Powerlifting Raw'!F92:G93"/>
    <hyperlink ref="E24" location="'Powerlifting Raw'!I88:J89" display="'Powerlifting Raw'!I88:J89"/>
    <hyperlink ref="E25" location="'Powerlifting Raw'!F88:G89" display="'Powerlifting Raw'!F88:G89"/>
    <hyperlink ref="E26" location="'Powerlifting Raw'!AJ92:AJ93" display="'Powerlifting Raw'!AJ92:AJ93"/>
    <hyperlink ref="E27" location="'Powerlifting Raw'!AJ88:AJ89" display="'Powerlifting Raw'!AJ88:AJ89"/>
    <hyperlink ref="E28" location="'Powerlifting Raw'!F118:J118" display="'Powerlifting Raw'!F118:J118"/>
    <hyperlink ref="E29" location="'Powerlifting Equiped'!F19:G35" display="'Powerlifting Equiped'!F19:G35"/>
    <hyperlink ref="E30" location="'Powerlifting Equiped'!I19:J31" display="'Powerlifting Equiped'!I19:J31"/>
    <hyperlink ref="E31" location="'Powerlifting Equiped'!I33:J34" display="'Powerlifting Equiped'!I33:J34"/>
    <hyperlink ref="E32" location="'Powerlifting Equiped'!AJ19:AJ35" display="'Powerlifting Equiped'!AJ19:AJ35"/>
    <hyperlink ref="E35" location="'Powerlifting Raw'!B49" display="'Powerlifting Raw'!B49"/>
    <hyperlink ref="E38" location="'Powerlifting Raw'!J160" display="'Powerlifting Raw'!J160"/>
    <hyperlink ref="E39" location="'Powerlifting Raw'!J143:J146" display="'Powerlifting Raw'!J143:J146"/>
    <hyperlink ref="E40" location="'Powerlifting Raw'!J149" display="'Powerlifting Raw'!J14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 Elyn</dc:creator>
  <cp:keywords/>
  <dc:description/>
  <cp:lastModifiedBy>Luffi</cp:lastModifiedBy>
  <cp:lastPrinted>2014-09-26T13:02:28Z</cp:lastPrinted>
  <dcterms:created xsi:type="dcterms:W3CDTF">2008-09-08T10:06:07Z</dcterms:created>
  <dcterms:modified xsi:type="dcterms:W3CDTF">2014-10-04T16:30:07Z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